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SO-01 - jímkování a převá..." sheetId="2" r:id="rId2"/>
    <sheet name="SO-02 - oprava přelivného..." sheetId="3" r:id="rId3"/>
    <sheet name="SO-03 - balvanitý skluz" sheetId="4" r:id="rId4"/>
    <sheet name="VON - vedlejší a ostatní ..." sheetId="5" r:id="rId5"/>
    <sheet name="Seznam figur" sheetId="6" r:id="rId6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'SO-01 - jímkování a převá...'!$C$120:$K$226</definedName>
    <definedName name="_xlnm.Print_Area" localSheetId="1">'SO-01 - jímkování a převá...'!$C$4:$J$76,'SO-01 - jímkování a převá...'!$C$82:$J$102,'SO-01 - jímkování a převá...'!$C$108:$K$226</definedName>
    <definedName name="_xlnm.Print_Titles" localSheetId="1">'SO-01 - jímkování a převá...'!$120:$120</definedName>
    <definedName name="_xlnm._FilterDatabase" localSheetId="2" hidden="1">'SO-02 - oprava přelivného...'!$C$122:$K$208</definedName>
    <definedName name="_xlnm.Print_Area" localSheetId="2">'SO-02 - oprava přelivného...'!$C$4:$J$76,'SO-02 - oprava přelivného...'!$C$82:$J$104,'SO-02 - oprava přelivného...'!$C$110:$K$208</definedName>
    <definedName name="_xlnm.Print_Titles" localSheetId="2">'SO-02 - oprava přelivného...'!$122:$122</definedName>
    <definedName name="_xlnm._FilterDatabase" localSheetId="3" hidden="1">'SO-03 - balvanitý skluz'!$C$122:$K$239</definedName>
    <definedName name="_xlnm.Print_Area" localSheetId="3">'SO-03 - balvanitý skluz'!$C$4:$J$76,'SO-03 - balvanitý skluz'!$C$82:$J$104,'SO-03 - balvanitý skluz'!$C$110:$K$239</definedName>
    <definedName name="_xlnm.Print_Titles" localSheetId="3">'SO-03 - balvanitý skluz'!$122:$122</definedName>
    <definedName name="_xlnm._FilterDatabase" localSheetId="4" hidden="1">'VON - vedlejší a ostatní ...'!$C$120:$K$148</definedName>
    <definedName name="_xlnm.Print_Area" localSheetId="4">'VON - vedlejší a ostatní ...'!$C$4:$J$76,'VON - vedlejší a ostatní ...'!$C$82:$J$102,'VON - vedlejší a ostatní ...'!$C$108:$K$148</definedName>
    <definedName name="_xlnm.Print_Titles" localSheetId="4">'VON - vedlejší a ostatní ...'!$120:$120</definedName>
    <definedName name="_xlnm.Print_Area" localSheetId="5">'Seznam figur'!$C$4:$G$112</definedName>
    <definedName name="_xlnm.Print_Titles" localSheetId="5">'Seznam figur'!$9:$9</definedName>
  </definedNames>
  <calcPr/>
</workbook>
</file>

<file path=xl/calcChain.xml><?xml version="1.0" encoding="utf-8"?>
<calcChain xmlns="http://schemas.openxmlformats.org/spreadsheetml/2006/main">
  <c i="6" l="1" r="D7"/>
  <c i="5" r="J37"/>
  <c r="J36"/>
  <c i="1" r="AY98"/>
  <c i="5" r="J35"/>
  <c i="1" r="AX98"/>
  <c i="5"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T138"/>
  <c r="R139"/>
  <c r="R138"/>
  <c r="P139"/>
  <c r="P138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T123"/>
  <c r="R124"/>
  <c r="R123"/>
  <c r="P124"/>
  <c r="P123"/>
  <c r="J118"/>
  <c r="J117"/>
  <c r="F115"/>
  <c r="E113"/>
  <c r="J92"/>
  <c r="J91"/>
  <c r="F89"/>
  <c r="E87"/>
  <c r="J18"/>
  <c r="E18"/>
  <c r="F118"/>
  <c r="J17"/>
  <c r="J15"/>
  <c r="E15"/>
  <c r="F91"/>
  <c r="J14"/>
  <c r="J12"/>
  <c r="J115"/>
  <c r="E7"/>
  <c r="E111"/>
  <c i="4" r="J37"/>
  <c r="J36"/>
  <c i="1" r="AY97"/>
  <c i="4" r="J35"/>
  <c i="1" r="AX97"/>
  <c i="4" r="BI238"/>
  <c r="BH238"/>
  <c r="BG238"/>
  <c r="BF238"/>
  <c r="T238"/>
  <c r="R238"/>
  <c r="P238"/>
  <c r="BI234"/>
  <c r="BH234"/>
  <c r="BG234"/>
  <c r="BF234"/>
  <c r="T234"/>
  <c r="R234"/>
  <c r="P234"/>
  <c r="BI230"/>
  <c r="BH230"/>
  <c r="BG230"/>
  <c r="BF230"/>
  <c r="T230"/>
  <c r="R230"/>
  <c r="P230"/>
  <c r="BI225"/>
  <c r="BH225"/>
  <c r="BG225"/>
  <c r="BF225"/>
  <c r="T225"/>
  <c r="R225"/>
  <c r="P225"/>
  <c r="BI218"/>
  <c r="BH218"/>
  <c r="BG218"/>
  <c r="BF218"/>
  <c r="T218"/>
  <c r="R218"/>
  <c r="P218"/>
  <c r="BI216"/>
  <c r="BH216"/>
  <c r="BG216"/>
  <c r="BF216"/>
  <c r="T216"/>
  <c r="R216"/>
  <c r="P216"/>
  <c r="BI209"/>
  <c r="BH209"/>
  <c r="BG209"/>
  <c r="BF209"/>
  <c r="T209"/>
  <c r="R209"/>
  <c r="P209"/>
  <c r="BI205"/>
  <c r="BH205"/>
  <c r="BG205"/>
  <c r="BF205"/>
  <c r="T205"/>
  <c r="T204"/>
  <c r="R205"/>
  <c r="R204"/>
  <c r="P205"/>
  <c r="P204"/>
  <c r="BI200"/>
  <c r="BH200"/>
  <c r="BG200"/>
  <c r="BF200"/>
  <c r="T200"/>
  <c r="R200"/>
  <c r="P200"/>
  <c r="BI196"/>
  <c r="BH196"/>
  <c r="BG196"/>
  <c r="BF196"/>
  <c r="T196"/>
  <c r="R196"/>
  <c r="P196"/>
  <c r="BI193"/>
  <c r="BH193"/>
  <c r="BG193"/>
  <c r="BF193"/>
  <c r="T193"/>
  <c r="R193"/>
  <c r="P193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2"/>
  <c r="BH172"/>
  <c r="BG172"/>
  <c r="BF172"/>
  <c r="T172"/>
  <c r="R172"/>
  <c r="P172"/>
  <c r="BI167"/>
  <c r="BH167"/>
  <c r="BG167"/>
  <c r="BF167"/>
  <c r="T167"/>
  <c r="R167"/>
  <c r="P167"/>
  <c r="BI159"/>
  <c r="BH159"/>
  <c r="BG159"/>
  <c r="BF159"/>
  <c r="T159"/>
  <c r="R159"/>
  <c r="P159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6"/>
  <c r="BH136"/>
  <c r="BG136"/>
  <c r="BF136"/>
  <c r="T136"/>
  <c r="R136"/>
  <c r="P136"/>
  <c r="BI134"/>
  <c r="BH134"/>
  <c r="BG134"/>
  <c r="BF134"/>
  <c r="T134"/>
  <c r="R134"/>
  <c r="P134"/>
  <c r="BI126"/>
  <c r="BH126"/>
  <c r="BG126"/>
  <c r="BF126"/>
  <c r="T126"/>
  <c r="R126"/>
  <c r="P126"/>
  <c r="J120"/>
  <c r="J119"/>
  <c r="F117"/>
  <c r="E115"/>
  <c r="J92"/>
  <c r="J91"/>
  <c r="F89"/>
  <c r="E87"/>
  <c r="J18"/>
  <c r="E18"/>
  <c r="F120"/>
  <c r="J17"/>
  <c r="J15"/>
  <c r="E15"/>
  <c r="F91"/>
  <c r="J14"/>
  <c r="J12"/>
  <c r="J117"/>
  <c r="E7"/>
  <c r="E85"/>
  <c i="3" r="J37"/>
  <c r="J36"/>
  <c i="1" r="AY96"/>
  <c i="3" r="J35"/>
  <c i="1" r="AX96"/>
  <c i="3" r="BI207"/>
  <c r="BH207"/>
  <c r="BG207"/>
  <c r="BF207"/>
  <c r="T207"/>
  <c r="T206"/>
  <c r="R207"/>
  <c r="R206"/>
  <c r="P207"/>
  <c r="P206"/>
  <c r="BI202"/>
  <c r="BH202"/>
  <c r="BG202"/>
  <c r="BF202"/>
  <c r="T202"/>
  <c r="R202"/>
  <c r="P202"/>
  <c r="BI200"/>
  <c r="BH200"/>
  <c r="BG200"/>
  <c r="BF200"/>
  <c r="T200"/>
  <c r="R200"/>
  <c r="P200"/>
  <c r="BI191"/>
  <c r="BH191"/>
  <c r="BG191"/>
  <c r="BF191"/>
  <c r="T191"/>
  <c r="T177"/>
  <c r="R191"/>
  <c r="R177"/>
  <c r="P191"/>
  <c r="P177"/>
  <c r="BI178"/>
  <c r="BH178"/>
  <c r="BG178"/>
  <c r="BF178"/>
  <c r="T178"/>
  <c r="R178"/>
  <c r="P178"/>
  <c r="BI174"/>
  <c r="BH174"/>
  <c r="BG174"/>
  <c r="BF174"/>
  <c r="T174"/>
  <c r="T173"/>
  <c r="R174"/>
  <c r="R173"/>
  <c r="P174"/>
  <c r="P173"/>
  <c r="BI164"/>
  <c r="BH164"/>
  <c r="BG164"/>
  <c r="BF164"/>
  <c r="T164"/>
  <c r="R164"/>
  <c r="P164"/>
  <c r="BI156"/>
  <c r="BH156"/>
  <c r="BG156"/>
  <c r="BF156"/>
  <c r="T156"/>
  <c r="R156"/>
  <c r="P156"/>
  <c r="BI146"/>
  <c r="BH146"/>
  <c r="BG146"/>
  <c r="BF146"/>
  <c r="T146"/>
  <c r="R146"/>
  <c r="P146"/>
  <c r="BI136"/>
  <c r="BH136"/>
  <c r="BG136"/>
  <c r="BF136"/>
  <c r="T136"/>
  <c r="R136"/>
  <c r="P136"/>
  <c r="BI132"/>
  <c r="BH132"/>
  <c r="BG132"/>
  <c r="BF132"/>
  <c r="T132"/>
  <c r="R132"/>
  <c r="P132"/>
  <c r="BI130"/>
  <c r="BH130"/>
  <c r="BG130"/>
  <c r="BF130"/>
  <c r="T130"/>
  <c r="R130"/>
  <c r="P130"/>
  <c r="BI126"/>
  <c r="BH126"/>
  <c r="BG126"/>
  <c r="BF126"/>
  <c r="T126"/>
  <c r="R126"/>
  <c r="P126"/>
  <c r="J120"/>
  <c r="J119"/>
  <c r="F117"/>
  <c r="E115"/>
  <c r="J92"/>
  <c r="J91"/>
  <c r="F89"/>
  <c r="E87"/>
  <c r="J18"/>
  <c r="E18"/>
  <c r="F92"/>
  <c r="J17"/>
  <c r="J15"/>
  <c r="E15"/>
  <c r="F91"/>
  <c r="J14"/>
  <c r="J12"/>
  <c r="J117"/>
  <c r="E7"/>
  <c r="E85"/>
  <c i="2" r="J223"/>
  <c r="J37"/>
  <c r="J36"/>
  <c i="1" r="AY95"/>
  <c i="2" r="J35"/>
  <c i="1" r="AX95"/>
  <c i="2" r="BI225"/>
  <c r="BH225"/>
  <c r="BG225"/>
  <c r="BF225"/>
  <c r="T225"/>
  <c r="T224"/>
  <c r="R225"/>
  <c r="R224"/>
  <c r="P225"/>
  <c r="P224"/>
  <c r="J100"/>
  <c r="BI221"/>
  <c r="BH221"/>
  <c r="BG221"/>
  <c r="BF221"/>
  <c r="T221"/>
  <c r="R221"/>
  <c r="P221"/>
  <c r="BI219"/>
  <c r="BH219"/>
  <c r="BG219"/>
  <c r="BF219"/>
  <c r="T219"/>
  <c r="R219"/>
  <c r="P219"/>
  <c r="BI216"/>
  <c r="BH216"/>
  <c r="BG216"/>
  <c r="BF216"/>
  <c r="T216"/>
  <c r="R216"/>
  <c r="P216"/>
  <c r="BI205"/>
  <c r="BH205"/>
  <c r="BG205"/>
  <c r="BF205"/>
  <c r="T205"/>
  <c r="R205"/>
  <c r="P205"/>
  <c r="BI202"/>
  <c r="BH202"/>
  <c r="BG202"/>
  <c r="BF202"/>
  <c r="T202"/>
  <c r="R202"/>
  <c r="P202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55"/>
  <c r="BH155"/>
  <c r="BG155"/>
  <c r="BF155"/>
  <c r="T155"/>
  <c r="R155"/>
  <c r="P155"/>
  <c r="BI152"/>
  <c r="BH152"/>
  <c r="BG152"/>
  <c r="BF152"/>
  <c r="T152"/>
  <c r="R152"/>
  <c r="P152"/>
  <c r="BI148"/>
  <c r="BH148"/>
  <c r="BG148"/>
  <c r="BF148"/>
  <c r="T148"/>
  <c r="R148"/>
  <c r="P148"/>
  <c r="BI141"/>
  <c r="BH141"/>
  <c r="BG141"/>
  <c r="BF141"/>
  <c r="T141"/>
  <c r="R141"/>
  <c r="P141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J118"/>
  <c r="J117"/>
  <c r="F115"/>
  <c r="E113"/>
  <c r="J92"/>
  <c r="J91"/>
  <c r="F89"/>
  <c r="E87"/>
  <c r="J18"/>
  <c r="E18"/>
  <c r="F118"/>
  <c r="J17"/>
  <c r="J15"/>
  <c r="E15"/>
  <c r="F117"/>
  <c r="J14"/>
  <c r="J12"/>
  <c r="J89"/>
  <c r="E7"/>
  <c r="E85"/>
  <c i="1" r="L90"/>
  <c r="AM90"/>
  <c r="AM89"/>
  <c r="L89"/>
  <c r="AM87"/>
  <c r="L87"/>
  <c r="L85"/>
  <c r="L84"/>
  <c i="5" r="BK143"/>
  <c r="J132"/>
  <c r="BK124"/>
  <c i="4" r="J238"/>
  <c r="BK234"/>
  <c r="BK218"/>
  <c r="BK216"/>
  <c r="BK200"/>
  <c r="J196"/>
  <c r="J186"/>
  <c r="BK182"/>
  <c r="BK178"/>
  <c r="BK172"/>
  <c r="BK152"/>
  <c r="J142"/>
  <c r="BK136"/>
  <c r="J134"/>
  <c r="BK126"/>
  <c i="3" r="BK202"/>
  <c r="BK191"/>
  <c r="BK156"/>
  <c r="J136"/>
  <c r="J132"/>
  <c r="J130"/>
  <c r="BK126"/>
  <c i="2" r="J205"/>
  <c r="BK202"/>
  <c r="BK178"/>
  <c r="J168"/>
  <c r="BK148"/>
  <c r="J137"/>
  <c r="J134"/>
  <c r="BK128"/>
  <c r="J124"/>
  <c i="5" r="J143"/>
  <c r="BK132"/>
  <c r="BK128"/>
  <c i="4" r="BK238"/>
  <c r="J209"/>
  <c r="J205"/>
  <c r="J200"/>
  <c r="BK193"/>
  <c r="BK186"/>
  <c r="J172"/>
  <c r="J167"/>
  <c r="J152"/>
  <c r="BK149"/>
  <c i="3" r="BK178"/>
  <c r="J174"/>
  <c r="BK136"/>
  <c i="2" r="BK225"/>
  <c r="BK221"/>
  <c r="BK205"/>
  <c r="BK166"/>
  <c r="BK155"/>
  <c r="J141"/>
  <c r="BK137"/>
  <c i="1" r="AS94"/>
  <c i="5" r="J146"/>
  <c i="4" r="J234"/>
  <c r="J230"/>
  <c r="BK225"/>
  <c r="BK205"/>
  <c r="J193"/>
  <c r="J182"/>
  <c r="J178"/>
  <c r="BK159"/>
  <c r="J149"/>
  <c r="BK146"/>
  <c r="J136"/>
  <c r="BK134"/>
  <c i="3" r="BK207"/>
  <c r="J200"/>
  <c r="J191"/>
  <c r="J178"/>
  <c r="J164"/>
  <c r="J146"/>
  <c r="BK132"/>
  <c r="BK130"/>
  <c r="J126"/>
  <c i="2" r="J225"/>
  <c r="J219"/>
  <c r="J216"/>
  <c r="J202"/>
  <c r="J195"/>
  <c r="BK191"/>
  <c r="J187"/>
  <c r="J182"/>
  <c r="BK174"/>
  <c r="J171"/>
  <c r="BK168"/>
  <c r="J155"/>
  <c r="BK152"/>
  <c r="BK141"/>
  <c r="BK132"/>
  <c r="J128"/>
  <c r="BK124"/>
  <c i="5" r="BK146"/>
  <c r="BK139"/>
  <c r="J139"/>
  <c r="BK135"/>
  <c r="J135"/>
  <c r="J128"/>
  <c r="J124"/>
  <c i="4" r="BK230"/>
  <c r="J225"/>
  <c r="J218"/>
  <c r="J216"/>
  <c r="BK209"/>
  <c r="BK196"/>
  <c r="BK167"/>
  <c r="J159"/>
  <c r="J146"/>
  <c r="BK142"/>
  <c r="J126"/>
  <c i="3" r="J207"/>
  <c r="J202"/>
  <c r="BK200"/>
  <c r="BK174"/>
  <c r="BK164"/>
  <c r="J156"/>
  <c r="BK146"/>
  <c i="2" r="J221"/>
  <c r="BK219"/>
  <c r="BK216"/>
  <c r="BK195"/>
  <c r="J191"/>
  <c r="BK187"/>
  <c r="BK182"/>
  <c r="J178"/>
  <c r="J174"/>
  <c r="BK171"/>
  <c r="J166"/>
  <c r="J152"/>
  <c r="J148"/>
  <c r="BK134"/>
  <c r="J132"/>
  <c l="1" r="R123"/>
  <c r="T181"/>
  <c i="3" r="R125"/>
  <c r="T135"/>
  <c r="P199"/>
  <c i="5" r="P127"/>
  <c r="P122"/>
  <c r="P121"/>
  <c i="1" r="AU98"/>
  <c i="5" r="R142"/>
  <c i="2" r="T123"/>
  <c r="T122"/>
  <c r="T121"/>
  <c r="P181"/>
  <c i="3" r="P125"/>
  <c r="R135"/>
  <c r="BK199"/>
  <c r="J199"/>
  <c r="J102"/>
  <c i="4" r="P125"/>
  <c r="T125"/>
  <c r="P158"/>
  <c r="T158"/>
  <c r="P177"/>
  <c r="R177"/>
  <c r="BK208"/>
  <c r="BK207"/>
  <c r="J207"/>
  <c r="J102"/>
  <c r="T208"/>
  <c r="T207"/>
  <c i="5" r="BK127"/>
  <c r="J127"/>
  <c r="J99"/>
  <c r="T142"/>
  <c i="2" r="P123"/>
  <c r="P122"/>
  <c r="P121"/>
  <c i="1" r="AU95"/>
  <c i="2" r="BK181"/>
  <c r="J181"/>
  <c r="J99"/>
  <c i="3" r="T125"/>
  <c r="P135"/>
  <c r="R199"/>
  <c i="4" r="BK125"/>
  <c r="J125"/>
  <c r="J98"/>
  <c r="R125"/>
  <c r="BK158"/>
  <c r="J158"/>
  <c r="J99"/>
  <c r="R158"/>
  <c r="BK177"/>
  <c r="J177"/>
  <c r="J100"/>
  <c r="T177"/>
  <c r="P208"/>
  <c r="P207"/>
  <c r="R208"/>
  <c r="R207"/>
  <c i="5" r="R127"/>
  <c r="R122"/>
  <c r="R121"/>
  <c r="P142"/>
  <c i="2" r="BK123"/>
  <c r="J123"/>
  <c r="J98"/>
  <c r="R181"/>
  <c i="3" r="BK125"/>
  <c r="J125"/>
  <c r="J98"/>
  <c r="BK135"/>
  <c r="J135"/>
  <c r="J99"/>
  <c r="T199"/>
  <c i="5" r="T127"/>
  <c r="T122"/>
  <c r="T121"/>
  <c r="BK142"/>
  <c r="J142"/>
  <c r="J101"/>
  <c i="2" r="F91"/>
  <c r="J115"/>
  <c r="BE124"/>
  <c r="BE128"/>
  <c r="BE141"/>
  <c r="BE202"/>
  <c r="BE205"/>
  <c r="BE225"/>
  <c i="3" r="F120"/>
  <c r="BE126"/>
  <c r="BE132"/>
  <c r="BE136"/>
  <c r="BE178"/>
  <c i="4" r="F92"/>
  <c r="BE134"/>
  <c r="BE149"/>
  <c r="BE172"/>
  <c r="BE182"/>
  <c r="BE186"/>
  <c r="BE238"/>
  <c i="5" r="BE132"/>
  <c r="BE135"/>
  <c r="BE139"/>
  <c r="BE146"/>
  <c i="2" r="F92"/>
  <c r="E111"/>
  <c r="BE134"/>
  <c r="BE137"/>
  <c r="BE219"/>
  <c r="BK224"/>
  <c r="J224"/>
  <c r="J101"/>
  <c i="3" r="J89"/>
  <c r="E113"/>
  <c r="F119"/>
  <c r="BK177"/>
  <c r="J177"/>
  <c r="J101"/>
  <c r="BK206"/>
  <c r="J206"/>
  <c r="J103"/>
  <c i="4" r="E113"/>
  <c r="F119"/>
  <c r="BE136"/>
  <c r="BE152"/>
  <c r="BE167"/>
  <c r="BK204"/>
  <c r="J204"/>
  <c r="J101"/>
  <c i="5" r="E85"/>
  <c r="J89"/>
  <c r="F92"/>
  <c i="2" r="BE132"/>
  <c r="BE148"/>
  <c r="BE168"/>
  <c r="BE174"/>
  <c r="BE178"/>
  <c r="BE187"/>
  <c r="BE195"/>
  <c r="BE216"/>
  <c i="3" r="BE130"/>
  <c r="BE146"/>
  <c r="BE156"/>
  <c r="BE191"/>
  <c r="BE200"/>
  <c r="BE202"/>
  <c i="4" r="J89"/>
  <c r="BE126"/>
  <c r="BE142"/>
  <c r="BE178"/>
  <c r="BE196"/>
  <c r="BE200"/>
  <c r="BE209"/>
  <c r="BE216"/>
  <c r="BE218"/>
  <c r="BE225"/>
  <c r="BE230"/>
  <c i="5" r="F117"/>
  <c r="BE124"/>
  <c r="BE143"/>
  <c r="BK123"/>
  <c r="J123"/>
  <c r="J98"/>
  <c i="2" r="BE152"/>
  <c r="BE155"/>
  <c r="BE166"/>
  <c r="BE171"/>
  <c r="BE182"/>
  <c r="BE191"/>
  <c r="BE221"/>
  <c i="3" r="BE164"/>
  <c r="BE174"/>
  <c r="BE207"/>
  <c r="BK173"/>
  <c r="J173"/>
  <c r="J100"/>
  <c i="4" r="BE146"/>
  <c r="BE159"/>
  <c r="BE193"/>
  <c r="BE205"/>
  <c r="BE234"/>
  <c i="5" r="BE128"/>
  <c r="BK138"/>
  <c r="J138"/>
  <c r="J100"/>
  <c i="3" r="F37"/>
  <c i="1" r="BD96"/>
  <c i="3" r="F35"/>
  <c i="1" r="BB96"/>
  <c i="4" r="J34"/>
  <c i="1" r="AW97"/>
  <c i="2" r="F34"/>
  <c i="1" r="BA95"/>
  <c i="2" r="F35"/>
  <c i="1" r="BB95"/>
  <c i="2" r="J34"/>
  <c i="1" r="AW95"/>
  <c i="3" r="F34"/>
  <c i="1" r="BA96"/>
  <c i="3" r="F36"/>
  <c i="1" r="BC96"/>
  <c i="4" r="F37"/>
  <c i="1" r="BD97"/>
  <c i="2" r="F37"/>
  <c i="1" r="BD95"/>
  <c i="4" r="F34"/>
  <c i="1" r="BA97"/>
  <c i="3" r="J34"/>
  <c i="1" r="AW96"/>
  <c i="5" r="J34"/>
  <c i="1" r="AW98"/>
  <c i="4" r="F36"/>
  <c i="1" r="BC97"/>
  <c i="5" r="F34"/>
  <c i="1" r="BA98"/>
  <c i="5" r="F35"/>
  <c i="1" r="BB98"/>
  <c i="5" r="F36"/>
  <c i="1" r="BC98"/>
  <c i="5" r="F37"/>
  <c i="1" r="BD98"/>
  <c i="2" r="F36"/>
  <c i="1" r="BC95"/>
  <c i="4" r="F35"/>
  <c i="1" r="BB97"/>
  <c i="3" l="1" r="T124"/>
  <c r="T123"/>
  <c i="4" r="T124"/>
  <c r="T123"/>
  <c r="P124"/>
  <c r="P123"/>
  <c i="1" r="AU97"/>
  <c i="3" r="R124"/>
  <c r="R123"/>
  <c i="4" r="R124"/>
  <c r="R123"/>
  <c i="3" r="P124"/>
  <c r="P123"/>
  <c i="1" r="AU96"/>
  <c i="2" r="R122"/>
  <c r="R121"/>
  <c i="3" r="BK124"/>
  <c r="J124"/>
  <c r="J97"/>
  <c i="5" r="BK122"/>
  <c r="J122"/>
  <c r="J97"/>
  <c i="4" r="BK124"/>
  <c r="BK123"/>
  <c r="J123"/>
  <c r="J96"/>
  <c r="J208"/>
  <c r="J103"/>
  <c i="2" r="BK122"/>
  <c r="J122"/>
  <c r="J97"/>
  <c i="1" r="BA94"/>
  <c r="AW94"/>
  <c r="AK30"/>
  <c i="2" r="F33"/>
  <c i="1" r="AZ95"/>
  <c r="BC94"/>
  <c r="W32"/>
  <c r="BB94"/>
  <c r="W31"/>
  <c i="3" r="J33"/>
  <c i="1" r="AV96"/>
  <c r="AT96"/>
  <c r="BD94"/>
  <c r="W33"/>
  <c i="2" r="J33"/>
  <c i="1" r="AV95"/>
  <c r="AT95"/>
  <c i="3" r="F33"/>
  <c i="1" r="AZ96"/>
  <c i="5" r="J33"/>
  <c i="1" r="AV98"/>
  <c r="AT98"/>
  <c i="4" r="F33"/>
  <c i="1" r="AZ97"/>
  <c i="4" r="J33"/>
  <c i="1" r="AV97"/>
  <c r="AT97"/>
  <c i="5" r="F33"/>
  <c i="1" r="AZ98"/>
  <c i="3" l="1" r="BK123"/>
  <c r="J123"/>
  <c i="5" r="BK121"/>
  <c r="J121"/>
  <c r="J96"/>
  <c i="2" r="BK121"/>
  <c r="J121"/>
  <c i="4" r="J124"/>
  <c r="J97"/>
  <c i="1" r="AU94"/>
  <c r="W30"/>
  <c i="4" r="J30"/>
  <c i="1" r="AG97"/>
  <c r="AN97"/>
  <c r="AY94"/>
  <c r="AZ94"/>
  <c r="AV94"/>
  <c r="AK29"/>
  <c r="AX94"/>
  <c i="3" r="J30"/>
  <c i="1" r="AG96"/>
  <c r="AN96"/>
  <c i="2" r="J30"/>
  <c i="1" r="AG95"/>
  <c r="AN95"/>
  <c i="3" l="1" r="J96"/>
  <c i="2" r="J96"/>
  <c i="3" r="J39"/>
  <c i="2" r="J39"/>
  <c i="4" r="J39"/>
  <c i="5" r="J30"/>
  <c i="1" r="AG98"/>
  <c r="AN98"/>
  <c r="W29"/>
  <c r="AT94"/>
  <c i="5" l="1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<sst xmlns="http://schemas.openxmlformats.org/spreadsheetml/2006/main">
  <si>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</si>
  <si>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</si>
  <si>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</si>
  <si>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</si>
  <si>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</si>
  <si>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{e56cc8f1-6b29-4d3f-b040-47e164c9fc0f}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</si>
  <si>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</si>
  <si>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</si>
  <si>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</si>
  <si>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</si>
  <si>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</si>
  <si>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</si>
  <si>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</si>
  <si>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</si>
  <si>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26/17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</si>
  <si>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</si>
  <si>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</si>
  <si>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Lubina - Petřvald stupeň km 4,870</t>
  </si>
  <si>
    <t>KSO:</t>
  </si>
  <si>
    <t>CC-CZ:</t>
  </si>
  <si>
    <t>Místo:</t>
  </si>
  <si>
    <t>Petřvald</t>
  </si>
  <si>
    <t>Datum:</t>
  </si>
  <si>
    <t>25. 5. 2018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</si>
  <si>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</si>
  <si>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</si>
  <si>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</si>
  <si>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</si>
  <si>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</si>
  <si>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</si>
  <si>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</si>
  <si>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 Jiří Skalník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</si>
  <si>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</si>
  <si>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</si>
  <si>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</si>
  <si>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</si>
  <si>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</si>
  <si>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</si>
  <si>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</si>
  <si>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</si>
  <si>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</si>
  <si>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</si>
  <si>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</si>
  <si>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</si>
  <si>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</si>
  <si>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</si>
  <si>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</si>
  <si>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</si>
  <si>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</si>
  <si>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</si>
  <si>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</si>
  <si>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</si>
  <si>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</si>
  <si>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</si>
  <si>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</si>
  <si>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</si>
  <si>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</si>
  <si>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</si>
  <si>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</si>
  <si>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</si>
  <si>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</si>
  <si>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</si>
  <si>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</si>
  <si>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</si>
  <si>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</si>
  <si>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</si>
  <si>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</si>
  <si>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</si>
  <si>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</si>
  <si>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</si>
  <si>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</si>
  <si>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</si>
  <si>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</si>
  <si>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</si>
  <si>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</si>
  <si>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</si>
  <si>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</si>
  <si>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</si>
  <si>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</si>
  <si>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</si>
  <si>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</si>
  <si>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jímkování a převádění vody</t>
  </si>
  <si>
    <t>STA</t>
  </si>
  <si>
    <t>1</t>
  </si>
  <si>
    <t>{3b1ebfeb-b162-4b5f-ad81-9af7c9ff2dac}</t>
  </si>
  <si>
    <t>2</t>
  </si>
  <si>
    <t>SO-02</t>
  </si>
  <si>
    <t>oprava přelivného tělesa a křídel</t>
  </si>
  <si>
    <t>{30850c70-5611-431c-aac0-26682ddceb7d}</t>
  </si>
  <si>
    <t>SO-03</t>
  </si>
  <si>
    <t>balvanitý skluz</t>
  </si>
  <si>
    <t>{2cd839aa-19ff-41ec-8f63-0adec0be94e4}</t>
  </si>
  <si>
    <t>VON</t>
  </si>
  <si>
    <t>vedlejší a ostatní náklady</t>
  </si>
  <si>
    <t>{b27e2b44-16f4-48fe-be9e-9f42cc692f3a}</t>
  </si>
  <si>
    <t>fošny</t>
  </si>
  <si>
    <t>jímka - fošny</t>
  </si>
  <si>
    <t>m3</t>
  </si>
  <si>
    <t>4,786</t>
  </si>
  <si>
    <t>jímka</t>
  </si>
  <si>
    <t>jímka z pytlů s pískem</t>
  </si>
  <si>
    <t>10,4</t>
  </si>
  <si>
    <t>KRYCÍ LIST SOUPISU PRACÍ</t>
  </si>
  <si>
    <t>piloty</t>
  </si>
  <si>
    <t>zarařžení pilot</t>
  </si>
  <si>
    <t>m</t>
  </si>
  <si>
    <t>66</t>
  </si>
  <si>
    <t>písek</t>
  </si>
  <si>
    <t>3</t>
  </si>
  <si>
    <t>stěny</t>
  </si>
  <si>
    <t>stěny jímky</t>
  </si>
  <si>
    <t>m2</t>
  </si>
  <si>
    <t>164,4</t>
  </si>
  <si>
    <t>zemina</t>
  </si>
  <si>
    <t>výplň tabulové jímky</t>
  </si>
  <si>
    <t>38,284</t>
  </si>
  <si>
    <t>Objekt:</t>
  </si>
  <si>
    <t>SO-01 - jímkování a převádění vody</t>
  </si>
  <si>
    <t>2154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</si>
  <si>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</si>
  <si>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</si>
  <si>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</si>
  <si>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</si>
  <si>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</si>
  <si>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</si>
  <si>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</si>
  <si>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</si>
  <si>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</si>
  <si>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</si>
  <si>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</si>
  <si>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</si>
  <si>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</si>
  <si>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</si>
  <si>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</si>
  <si>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</si>
  <si>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</si>
  <si>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</si>
  <si>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</si>
  <si>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</si>
  <si>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</si>
  <si>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</si>
  <si>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</si>
  <si>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</si>
  <si>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</si>
  <si>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</si>
  <si>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</si>
  <si>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Zemní práce</t>
  </si>
  <si>
    <t>K</t>
  </si>
  <si>
    <t>115001105</t>
  </si>
  <si>
    <t>Převedení vody potrubím DN do 600</t>
  </si>
  <si>
    <t>CS ÚRS 2020 01</t>
  </si>
  <si>
    <t>4</t>
  </si>
  <si>
    <t>1108210780</t>
  </si>
  <si>
    <t>PP</t>
  </si>
  <si>
    <t>Převedení vody potrubím průměru DN přes 300 do 600</t>
  </si>
  <si>
    <t>VV</t>
  </si>
  <si>
    <t>6x roura á 35m</t>
  </si>
  <si>
    <t>6 * 35</t>
  </si>
  <si>
    <t>115101202</t>
  </si>
  <si>
    <t>Čerpání vody na dopravní výšku do 10 m průměrný přítok do 1000 l/min</t>
  </si>
  <si>
    <t>hod</t>
  </si>
  <si>
    <t>-1155838879</t>
  </si>
  <si>
    <t>Čerpání vody na dopravní výšku do 10 m s uvažovaným průměrným přítokem přes 500 do 1 000 l/min</t>
  </si>
  <si>
    <t>30 dní á 18 hod</t>
  </si>
  <si>
    <t>30 * 18</t>
  </si>
  <si>
    <t>115101302</t>
  </si>
  <si>
    <t>Pohotovost čerpací soupravy pro dopravní výšku do 10 m přítok do 1000 l/min</t>
  </si>
  <si>
    <t>den</t>
  </si>
  <si>
    <t>-545175817</t>
  </si>
  <si>
    <t>Pohotovost záložní čerpací soupravy pro dopravní výšku do 10 m s uvažovaným průměrným přítokem přes 500 do 1 000 l/min</t>
  </si>
  <si>
    <t>122151402</t>
  </si>
  <si>
    <t>Vykopávky v zemníku na suchu v hornině třídy těžitelnosti I, skupiny 1 a 2 objem do 50 m3 strojně</t>
  </si>
  <si>
    <t>1134992853</t>
  </si>
  <si>
    <t>Vykopávky v zemnících na suchu strojně zapažených i nezapažených v hornině třídy těžitelnosti I skupiny 1 a 2 přes 20 do 50 m3</t>
  </si>
  <si>
    <t>5</t>
  </si>
  <si>
    <t>153121112</t>
  </si>
  <si>
    <t>Opracováni štětových stěn ze dřeva nasazených nebo tabulových</t>
  </si>
  <si>
    <t>1908756048</t>
  </si>
  <si>
    <t xml:space="preserve">Opracování a případné okování štětových stěn ze dřeva  bez dodání vodicích pilot a kleštin nasazených nebo tabulových</t>
  </si>
  <si>
    <t>tabulová jímka - I. etapa:</t>
  </si>
  <si>
    <t xml:space="preserve">(9,15 + 16,3 + 2,7) * 1,7 * 0,05  *2</t>
  </si>
  <si>
    <t>6</t>
  </si>
  <si>
    <t>153124111</t>
  </si>
  <si>
    <t>Zřízení stěn nasazených nebo tabulových ze dřeva mezi vodicí piloty z terénu</t>
  </si>
  <si>
    <t>-1888145052</t>
  </si>
  <si>
    <t xml:space="preserve">Zřízení dřevěných stěn nasazených nebo tabulových  jakékoliv výšky a tloušťky stěny, s dodáním spojovacího materiálu z terénu mezi zaberaněné vodicí piloty</t>
  </si>
  <si>
    <t>I. etapa</t>
  </si>
  <si>
    <t>fošny / 0,05</t>
  </si>
  <si>
    <t>II. etapa</t>
  </si>
  <si>
    <t>(9,2 + 8,0 + 3) * 1,7 *2</t>
  </si>
  <si>
    <t>Součet</t>
  </si>
  <si>
    <t>7</t>
  </si>
  <si>
    <t>M</t>
  </si>
  <si>
    <t>60511011</t>
  </si>
  <si>
    <t>řezivo jehličnaté deskové neopracované střed</t>
  </si>
  <si>
    <t>8</t>
  </si>
  <si>
    <t>-557228311</t>
  </si>
  <si>
    <t>řezivo jehličnaté deskové neopracované střed jakost I</t>
  </si>
  <si>
    <t>ztratné 10%</t>
  </si>
  <si>
    <t>fošny * 1,1</t>
  </si>
  <si>
    <t>153125111</t>
  </si>
  <si>
    <t>Odstranění stěn dřevěných nasazených nebo tabulových mezi pilotami z terénu</t>
  </si>
  <si>
    <t>-1653999984</t>
  </si>
  <si>
    <t xml:space="preserve">Odstranění dřevěných stěn nasazených nebo tabulových  jakékoliv výšky a tloušťky stěny z terénu mezi zaberaněnými vodícími pilotami</t>
  </si>
  <si>
    <t>9</t>
  </si>
  <si>
    <t>153191121</t>
  </si>
  <si>
    <t>Zřízení těsnění hradicích stěn ze zhutněné sypaniny</t>
  </si>
  <si>
    <t>-2003163105</t>
  </si>
  <si>
    <t xml:space="preserve">Těsnění hradicích stěn nepropustnou hrázkou  ze zhutněné sypaniny při stěně nebo nepropustnou výplní ze zhutněné sypaniny mezi stěnami zřízení</t>
  </si>
  <si>
    <t>tabulová jímka:</t>
  </si>
  <si>
    <t>(9,15 + 16,3 + 2,7) * 1,7 * 0,8</t>
  </si>
  <si>
    <t>(9,2 + 8,0 + 3) * 1,7 *0,8</t>
  </si>
  <si>
    <t>Mezisoučet</t>
  </si>
  <si>
    <t>dotěsnění přelivné hrany kolem trub pytly s pískem - 3 řady</t>
  </si>
  <si>
    <t>(8,0 * 0,5 * 0,25) * 3</t>
  </si>
  <si>
    <t>10</t>
  </si>
  <si>
    <t>153191131</t>
  </si>
  <si>
    <t>Odstranění těsnění hradicích stěn ze zhutněné sypaniny</t>
  </si>
  <si>
    <t>-164195927</t>
  </si>
  <si>
    <t xml:space="preserve">Těsnění hradicích stěn nepropustnou hrázkou  ze zhutněné sypaniny při stěně nebo nepropustnou výplní ze zhutněné sypaniny mezi stěnami odstranění</t>
  </si>
  <si>
    <t>11</t>
  </si>
  <si>
    <t>58337310</t>
  </si>
  <si>
    <t>štěrkopísek frakce 0/4</t>
  </si>
  <si>
    <t>t</t>
  </si>
  <si>
    <t>1532488372</t>
  </si>
  <si>
    <t>písek * 1,67</t>
  </si>
  <si>
    <t>12</t>
  </si>
  <si>
    <t>DKP-sml.cena</t>
  </si>
  <si>
    <t>Pytle jutové</t>
  </si>
  <si>
    <t>kus</t>
  </si>
  <si>
    <t>187440504</t>
  </si>
  <si>
    <t>1 naplněný pytel = 0,80m x 0,50m x 0,25m = 0,10m3/kus, 10% ztratné, tři řady:</t>
  </si>
  <si>
    <t>písek / 0,10 * 1,1</t>
  </si>
  <si>
    <t>13</t>
  </si>
  <si>
    <t>162751117</t>
  </si>
  <si>
    <t>Vodorovné přemístění do 10000 m výkopku/sypaniny z horniny třídy těžitelnosti I, skupiny 1 až 3</t>
  </si>
  <si>
    <t>-1088578271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</si>
  <si>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</si>
  <si>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na stavbu do jímky a zpět:</t>
  </si>
  <si>
    <t>zemina * 2</t>
  </si>
  <si>
    <t>14</t>
  </si>
  <si>
    <t>171201201</t>
  </si>
  <si>
    <t>Uložení sypaniny na skládky nebo meziskládky</t>
  </si>
  <si>
    <t>-1276665768</t>
  </si>
  <si>
    <t>Uložení sypaniny na skládky nebo meziskládky bez hutnění s upravením uložené sypaniny do předepsaného tvaru</t>
  </si>
  <si>
    <t>Zakládání</t>
  </si>
  <si>
    <t>224111116</t>
  </si>
  <si>
    <t>Vrty maloprofilové D do 56 mm úklon do 45° hl do 25 m hor. V a VI</t>
  </si>
  <si>
    <t>-1109698430</t>
  </si>
  <si>
    <t>Maloprofilové vrty průběžným sacím vrtáním průměru do 56 mm do úklonu 45° v hl 0 až 25 m v hornině tř. V a VI</t>
  </si>
  <si>
    <t>P</t>
  </si>
  <si>
    <t>Poznámka k položce:_x000d_
vyvrtání otvorů pro trny pro uchycení tabbulové jimky na přelivném tělese</t>
  </si>
  <si>
    <t>4 otvory hl. 1,0 m</t>
  </si>
  <si>
    <t xml:space="preserve"> 4 * 1</t>
  </si>
  <si>
    <t>16</t>
  </si>
  <si>
    <t>232312111</t>
  </si>
  <si>
    <t>Opracování pilot ze dřeva D nad 120 mm</t>
  </si>
  <si>
    <t>1247201451</t>
  </si>
  <si>
    <t xml:space="preserve">Opracování pilot ze dřeva  průměru přes 120 mm</t>
  </si>
  <si>
    <t>26 ks á 3,0m prům. 0,15m</t>
  </si>
  <si>
    <t>26 * (pi*0,075^2*3)</t>
  </si>
  <si>
    <t>17</t>
  </si>
  <si>
    <t>052130110</t>
  </si>
  <si>
    <t>výřezy tyčové</t>
  </si>
  <si>
    <t>393414113</t>
  </si>
  <si>
    <t>1,378 * 1,1</t>
  </si>
  <si>
    <t>18</t>
  </si>
  <si>
    <t>232321121</t>
  </si>
  <si>
    <t>Zaražení dřevěných pilot svisle D nad 120 mm hl do 3 m</t>
  </si>
  <si>
    <t>763778843</t>
  </si>
  <si>
    <t xml:space="preserve">Zaražení nebo nastražení a zaberanění dřevěných kůlů nebo pilot  svislých průměru přes 120 mm, na délku od 0 do 3 m</t>
  </si>
  <si>
    <t>I. etapa:</t>
  </si>
  <si>
    <t>26 * 1,5</t>
  </si>
  <si>
    <t>18 * 1,5</t>
  </si>
  <si>
    <t>19</t>
  </si>
  <si>
    <t>232331121</t>
  </si>
  <si>
    <t>Vytažení dřevěných kůlů svislých D nad 120 mm l do 3 m</t>
  </si>
  <si>
    <t>-1900750701</t>
  </si>
  <si>
    <t xml:space="preserve">Vytažení dřevěných kůlů nebo pilot  svislých průměru přes 120 mm, zaberaněných na délku od 0 do 3 m</t>
  </si>
  <si>
    <t>20</t>
  </si>
  <si>
    <t>292111111</t>
  </si>
  <si>
    <t>Montáž pomocné konstrukce ocelové pro zvláštní zakládání z terénu</t>
  </si>
  <si>
    <t>1914761732</t>
  </si>
  <si>
    <t xml:space="preserve">Pomocná konstrukce pro zvláštní zakládání staveb  ocelová z terénu zřízení</t>
  </si>
  <si>
    <t>spojovací drát - 0,244kg/m</t>
  </si>
  <si>
    <t xml:space="preserve">I. etapa - 13 ks á 2,0 m </t>
  </si>
  <si>
    <t>(13 * 2 * 0,244) / 1000</t>
  </si>
  <si>
    <t>II. etapa - 9 ks á 2,0 m</t>
  </si>
  <si>
    <t>(9 * 2 * 0,244) / 1000</t>
  </si>
  <si>
    <t>osazení trnů pro jímku na přelivném tělese do předvrtaných otvorů</t>
  </si>
  <si>
    <t>4 ks á 2 m x 2,466 kg/m</t>
  </si>
  <si>
    <t>4 * 2 * 2,466 / 1000</t>
  </si>
  <si>
    <t>15611628</t>
  </si>
  <si>
    <t>drát vázací černý D 6,3mm</t>
  </si>
  <si>
    <t>kg</t>
  </si>
  <si>
    <t>2046358687</t>
  </si>
  <si>
    <t>0,01*1000 'Přepočtené koeficientem množství</t>
  </si>
  <si>
    <t>22</t>
  </si>
  <si>
    <t>13021037</t>
  </si>
  <si>
    <t>tyč ocelová žebírková jakost BSt 500S výztuž do betonu D 20mm</t>
  </si>
  <si>
    <t>553992294</t>
  </si>
  <si>
    <t>tyč ocelová žebírková DIN 488 výztuž do betonu D 20mm</t>
  </si>
  <si>
    <t>23</t>
  </si>
  <si>
    <t>292111112</t>
  </si>
  <si>
    <t>Demontáž pomocné konstrukce ocelové pro zvláštní zakládáníz terénu</t>
  </si>
  <si>
    <t>389306627</t>
  </si>
  <si>
    <t xml:space="preserve">Pomocná konstrukce pro zvláštní zakládání staveb  ocelová z terénu odstranění</t>
  </si>
  <si>
    <t>Vodorovné konstrukce</t>
  </si>
  <si>
    <t>998</t>
  </si>
  <si>
    <t>Přesun hmot</t>
  </si>
  <si>
    <t>24</t>
  </si>
  <si>
    <t>998323011</t>
  </si>
  <si>
    <t>Přesun hmot pro jezy a stupně</t>
  </si>
  <si>
    <t>492003345</t>
  </si>
  <si>
    <t xml:space="preserve">Přesun hmot pro jezy a stupně  dopravní vzdálenost do 500 m</t>
  </si>
  <si>
    <t>křídla</t>
  </si>
  <si>
    <t>dlažba na křídlech stupně</t>
  </si>
  <si>
    <t>305,8</t>
  </si>
  <si>
    <t>spary</t>
  </si>
  <si>
    <t>vyčištění spár dlažby</t>
  </si>
  <si>
    <t>403</t>
  </si>
  <si>
    <t>SO-02 - oprava přelivného tělesa a křídel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</si>
  <si>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</si>
  <si>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</si>
  <si>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</si>
  <si>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114203104</t>
  </si>
  <si>
    <t>Rozebrání záhozů a rovnanin na sucho</t>
  </si>
  <si>
    <t>-1729875143</t>
  </si>
  <si>
    <t>Rozebrání dlažeb nebo záhozů s naložením na dopravní prostředek záhozů, rovnanin a soustřeďovacích staveb provedených na sucho</t>
  </si>
  <si>
    <t>Poznámka k položce:_x000d_
stávající opevnění nad přelivnou hranou_x000d_
kámen bude částečně zpětně použit</t>
  </si>
  <si>
    <t>20 * 3 * 0,4</t>
  </si>
  <si>
    <t>114203301</t>
  </si>
  <si>
    <t>Třídění lomového kamene nebo betonových tvárnic podle druhu, velikosti nebo tvaru</t>
  </si>
  <si>
    <t>-1747637715</t>
  </si>
  <si>
    <t>Třídění lomového kamene nebo betonových tvárnic získaných při rozebrání dlažeb, záhozů, rovnanin a soustřeďovacích staveb podle druhu, velikosti nebo tvaru</t>
  </si>
  <si>
    <t>171201221</t>
  </si>
  <si>
    <t>Poplatek za uložení na skládce (skládkovné) zeminy a kamení kód odpadu 17 05 04</t>
  </si>
  <si>
    <t>-1672440225</t>
  </si>
  <si>
    <t>Poplatek za uložení stavebního odpadu na skládce (skládkovné) zeminy a kamení zatříděného do Katalogu odpadů pod kódem 17 05 04</t>
  </si>
  <si>
    <t>Poznámka k položce:_x000d_
viz přesun sutě</t>
  </si>
  <si>
    <t>463212111</t>
  </si>
  <si>
    <t>Rovnanina z lomového kamene upraveného s vyklínováním spár úlomky kamene</t>
  </si>
  <si>
    <t>-2071643669</t>
  </si>
  <si>
    <t xml:space="preserve">Rovnanina z lomového kamene upraveného, tříděného  jakékoliv tloušťky rovnaniny s vyklínováním spár a dutin úlomky kamene</t>
  </si>
  <si>
    <t>doplnění přelivné plochy pod štětovou stěnou:</t>
  </si>
  <si>
    <t>6,2 * 0,8 * 0,8</t>
  </si>
  <si>
    <t>doplnění přelivné plochy nad štětovou stěnou - cca 10 m2:</t>
  </si>
  <si>
    <t>10 * 0,5</t>
  </si>
  <si>
    <t>přechodový prvek do nadjezí:</t>
  </si>
  <si>
    <t>20 * 3 * 0,5</t>
  </si>
  <si>
    <t>20 * 2 * 0,5</t>
  </si>
  <si>
    <t>463212191</t>
  </si>
  <si>
    <t>Příplatek za vypracováni líce rovnaniny</t>
  </si>
  <si>
    <t>1220212338</t>
  </si>
  <si>
    <t xml:space="preserve">Rovnanina z lomového kamene upraveného, tříděného  Příplatek k cenám za vypracování líce</t>
  </si>
  <si>
    <t>6,2 * 0,8</t>
  </si>
  <si>
    <t>20 * 3</t>
  </si>
  <si>
    <t>20 * 2</t>
  </si>
  <si>
    <t>463451114</t>
  </si>
  <si>
    <t>Prolití kamenné rovnaniny maltou MC 25</t>
  </si>
  <si>
    <t>1547713658</t>
  </si>
  <si>
    <t>Prolití konstrukce z kamene rovnaniny cementovou maltou MC-25</t>
  </si>
  <si>
    <t>Poznámka k položce:_x000d_
1/3 objemu</t>
  </si>
  <si>
    <t>(6,2 * 0,8 * 0,8) * 0,33</t>
  </si>
  <si>
    <t>(10 * 0,5) * 0,33</t>
  </si>
  <si>
    <t>465513317</t>
  </si>
  <si>
    <t>Oprava dlažeb z lomového kamene na maltu s vyspárováním do 20 m2 s dodáním kamene tl 300 mm</t>
  </si>
  <si>
    <t>212527128</t>
  </si>
  <si>
    <t xml:space="preserve">Oprava dlažeb z lomového kamene lomařsky upraveného  pro dlažbu o ploše opravovaných míst do 20 m2 jednotlivě včetně dodání kamene na cementovou maltu, s vyspárováním cementovou maltou, tl. kamene 300 mm</t>
  </si>
  <si>
    <t>kaverna v LB zavázánípřelivné hrany:</t>
  </si>
  <si>
    <t>LB patka:</t>
  </si>
  <si>
    <t>4 * 0,6</t>
  </si>
  <si>
    <t>PB patka:</t>
  </si>
  <si>
    <t>2 * 0,6</t>
  </si>
  <si>
    <t>Úpravy povrchů, podlahy a osazování výplní</t>
  </si>
  <si>
    <t>628635512</t>
  </si>
  <si>
    <t>Vyplnění spár zdiva z lomového kamene maltou cementovou na hl do 70 mm s vyspárováním</t>
  </si>
  <si>
    <t>1247312778</t>
  </si>
  <si>
    <t xml:space="preserve">Vyplnění spár dosavadních konstrukcí zdiva  cementovou maltou s vyčištěním spár hloubky do 70 mm, zdiva z lomového kamene s vyspárováním</t>
  </si>
  <si>
    <t>Ostatní konstrukce a práce, bourání</t>
  </si>
  <si>
    <t>938901101</t>
  </si>
  <si>
    <t>Očištění dlažby z lomového kamene nebo z betonových desek od porostu</t>
  </si>
  <si>
    <t>1741736469</t>
  </si>
  <si>
    <t xml:space="preserve">Dokončovací práce na dosavadních konstrukcích  očištění dlažby od travního a divokého porostu, s vytrháním kořenů ze spár, s naložením odstraněného porostu na dopravní prostředek nebo s odklizením na hromady do vzdálenosti 50 m z lomového kamene nebo betonových desek</t>
  </si>
  <si>
    <t>LB:</t>
  </si>
  <si>
    <t>20 * 5,8</t>
  </si>
  <si>
    <t>20 * 2,3</t>
  </si>
  <si>
    <t>13 * 2,3</t>
  </si>
  <si>
    <t>PB:</t>
  </si>
  <si>
    <t>20 * 3,6</t>
  </si>
  <si>
    <t>20 * 0,6</t>
  </si>
  <si>
    <t>938903111</t>
  </si>
  <si>
    <t>Vysekání spár hl do 70 mm v dlažbě z lomového kamene</t>
  </si>
  <si>
    <t>-1728212745</t>
  </si>
  <si>
    <t xml:space="preserve">Dokončovací práce na dosavadních konstrukcích  vysekání spár s očištěním zdiva nebo dlažby, s naložením suti na dopravní prostředek nebo s odklizením na hromady do vzdálenosti 50 m při hloubce spáry do 70 mm v dlažbě z lomového kamene</t>
  </si>
  <si>
    <t>přeliv:</t>
  </si>
  <si>
    <t>21,6 * 2,5</t>
  </si>
  <si>
    <t>21,6 * 1,2</t>
  </si>
  <si>
    <t>21,6 * 0,8</t>
  </si>
  <si>
    <t>997</t>
  </si>
  <si>
    <t>Přesun sutě</t>
  </si>
  <si>
    <t>997002511</t>
  </si>
  <si>
    <t>Vodorovné přemístění suti a vybouraných hmot bez naložení ale se složením a urovnáním do 1 km</t>
  </si>
  <si>
    <t>1409224616</t>
  </si>
  <si>
    <t xml:space="preserve">Vodorovné přemístění suti a vybouraných hmot  bez naložení, se složením a hrubým urovnáním na vzdálenost do 1 km</t>
  </si>
  <si>
    <t>997002519</t>
  </si>
  <si>
    <t>Příplatek ZKD 1 km přemístění suti a vybouraných hmot</t>
  </si>
  <si>
    <t>1223891303</t>
  </si>
  <si>
    <t xml:space="preserve">Vodorovné přemístění suti a vybouraných hmot  bez naložení, se složením a hrubým urovnáním Příplatek k ceně za každý další i započatý 1 km přes 1 km</t>
  </si>
  <si>
    <t>Poznámka k položce:_x000d_
do 10 km</t>
  </si>
  <si>
    <t>29,109*10 'Přepočtené koeficientem množství</t>
  </si>
  <si>
    <t>-1640048373</t>
  </si>
  <si>
    <t>jama</t>
  </si>
  <si>
    <t>hloubení jam</t>
  </si>
  <si>
    <t>230</t>
  </si>
  <si>
    <t>rovnanina</t>
  </si>
  <si>
    <t>opevnění břehu</t>
  </si>
  <si>
    <t>10,56</t>
  </si>
  <si>
    <t>ryha</t>
  </si>
  <si>
    <t>hloubení rýh</t>
  </si>
  <si>
    <t>zásyp</t>
  </si>
  <si>
    <t>zásyp rýhy</t>
  </si>
  <si>
    <t>13,6</t>
  </si>
  <si>
    <t>SO-03 - balvanitý skluz</t>
  </si>
  <si>
    <t>PSV - Práce a dodávky PSV</t>
  </si>
  <si>
    <t xml:space="preserve">    762 - Konstrukce tesařské</t>
  </si>
  <si>
    <t>857889949</t>
  </si>
  <si>
    <t>Poznámka k položce:_x000d_
stávající opevnění_x000d_
kámen bude použit do balv, skluzu resp. do úpravy nadjezí</t>
  </si>
  <si>
    <t>spadiště: 47 m2 x 0,8m</t>
  </si>
  <si>
    <t>466 * 0,8</t>
  </si>
  <si>
    <t>opevnění břehů v místě zavázání prahu: 4,4m x 2m x 0,6 m</t>
  </si>
  <si>
    <t>(4,4 * 2,0 * 0,6) * 2</t>
  </si>
  <si>
    <t>-77569208</t>
  </si>
  <si>
    <t>132251401</t>
  </si>
  <si>
    <t>Hloubení rýh pod vodou v hornině třídy těžitelnosti I, skupiny 3 objem do 1000 m3</t>
  </si>
  <si>
    <t>781574462</t>
  </si>
  <si>
    <t>Hloubení rýh pod vodou strojně v hloubce do 5 m pod projektem stanovenou pracovní hladinou vody, pro nábřežní zdi, patky, záhozy, prahy, podélné a příčné zpevnění atd. pod obrysem výkopu množství do 1 000 m3 v hornině třídy těžitelnosti I skupiny 3</t>
  </si>
  <si>
    <t>dl x š x hl</t>
  </si>
  <si>
    <t>16 * 1 * 0,5</t>
  </si>
  <si>
    <t>(3 * 1 * 2) *2</t>
  </si>
  <si>
    <t>131251104</t>
  </si>
  <si>
    <t>Hloubení jam nezapažených v hornině třídy těžitelnosti I, skupiny 3 objem do 500 m3 strojně</t>
  </si>
  <si>
    <t>203928369</t>
  </si>
  <si>
    <t>Hloubení nezapažených jam a zářezů strojně s urovnáním dna do předepsaného profilu a spádu v hornině třídy těžitelnosti I skupiny 3 přes 100 do 500 m3</t>
  </si>
  <si>
    <t>460m2 * 0,5m (průměrná tl.)</t>
  </si>
  <si>
    <t>460 * 0,5</t>
  </si>
  <si>
    <t>-1981536525</t>
  </si>
  <si>
    <t>ryha + jama - zásyp</t>
  </si>
  <si>
    <t>-1914112446</t>
  </si>
  <si>
    <t>174101101</t>
  </si>
  <si>
    <t>Zásyp jam, šachet rýh nebo kolem objektů sypaninou se zhutněním</t>
  </si>
  <si>
    <t>-1237573397</t>
  </si>
  <si>
    <t>Zásyp sypaninou z jakékoliv horniny strojně s uložením výkopku ve vrstvách se zhutněním jam, šachet, rýh nebo kolem objektů v těchto vykopávkách</t>
  </si>
  <si>
    <t>Poznámka k položce:_x000d_
zpětný zásyp rýhy kolem závěrného prahu</t>
  </si>
  <si>
    <t>(16 * 1 * 0,4) - (16 * 0,15)</t>
  </si>
  <si>
    <t>((3 * 1 * 2) - (3 * 0,4)) * 2</t>
  </si>
  <si>
    <t>-46540195</t>
  </si>
  <si>
    <t>Poznámka k položce:_x000d_
závěrný práh</t>
  </si>
  <si>
    <t>piloty průměr min 250 mm, délky 2,5 m, celkem 9 ks</t>
  </si>
  <si>
    <t>9 * (0,125*0,125*3,14*2,5)</t>
  </si>
  <si>
    <t>kulatiny průměr 290 mm, délky 22 m. celkem 4 ks</t>
  </si>
  <si>
    <t>4 * (0,145*0,145*3,14*22)</t>
  </si>
  <si>
    <t>-1835718439</t>
  </si>
  <si>
    <t>dřevěné piloty prahu</t>
  </si>
  <si>
    <t>9 * 2,5</t>
  </si>
  <si>
    <t>-1251585262</t>
  </si>
  <si>
    <t>výřezy tyčové z odkorněného modřínového nebo borovicového dřeva</t>
  </si>
  <si>
    <t>9 * (pi*0,125^2*2,5)</t>
  </si>
  <si>
    <t>457531112</t>
  </si>
  <si>
    <t>Filtrační vrstvy z hrubého drceného kameniva bez zhutnění frakce od 16 až 63 do 32 až 63 mm</t>
  </si>
  <si>
    <t>-371467482</t>
  </si>
  <si>
    <t xml:space="preserve">Filtrační vrstvy jakékoliv tloušťky a sklonu  z hrubého drceného kameniva bez zhutnění, frakce od 16-63 do 32-63 mm</t>
  </si>
  <si>
    <t>460m2 * 0,15m</t>
  </si>
  <si>
    <t>460 * 0,15</t>
  </si>
  <si>
    <t>457531113</t>
  </si>
  <si>
    <t>Filtrační vrstvy z hrubého drceného kameniva bez zhutnění frakce 63 až 125 mm</t>
  </si>
  <si>
    <t>-1368169560</t>
  </si>
  <si>
    <t xml:space="preserve">Filtrační vrstvy jakékoliv tloušťky a sklonu  z hrubého drceného kameniva bez zhutnění, frakce 63-125 mm</t>
  </si>
  <si>
    <t>953837604</t>
  </si>
  <si>
    <t>za závěrným prahem:</t>
  </si>
  <si>
    <t>5 * 16 * 0,8</t>
  </si>
  <si>
    <t>zpětné opevnění břehův místě zavázání prahu:</t>
  </si>
  <si>
    <t>1029870313</t>
  </si>
  <si>
    <t>5 * 16</t>
  </si>
  <si>
    <t>464511122</t>
  </si>
  <si>
    <t>Pohoz z kamene záhozového hmotnosti do 200 kg z terénu</t>
  </si>
  <si>
    <t>2110969956</t>
  </si>
  <si>
    <t xml:space="preserve">Pohoz dna nebo svahů jakékoliv tloušťky  z kamene záhozového z terénu, hmotnosti jednotlivých kamenů do 200 kg</t>
  </si>
  <si>
    <t>dorovnáni nivelety dna pod stupněm</t>
  </si>
  <si>
    <t>16 * 20 * 0,4</t>
  </si>
  <si>
    <t>467510111</t>
  </si>
  <si>
    <t>Balvanitý skluz z lomového kamene tl 700 až 1200 mm</t>
  </si>
  <si>
    <t>1275841210</t>
  </si>
  <si>
    <t xml:space="preserve">Balvanitý skluz z lomového kamene  hmotnosti kamene jednotlivě přes 300 do 3000 kg s proštěrkováním tl. vrstvy 700 až 1200 mm</t>
  </si>
  <si>
    <t>460 m2 x 0,8 ~ 1,2m</t>
  </si>
  <si>
    <t>460 * (0,8+1,2)/2</t>
  </si>
  <si>
    <t>-1255039743</t>
  </si>
  <si>
    <t>PSV</t>
  </si>
  <si>
    <t>Práce a dodávky PSV</t>
  </si>
  <si>
    <t>762</t>
  </si>
  <si>
    <t>Konstrukce tesařské</t>
  </si>
  <si>
    <t>762085103</t>
  </si>
  <si>
    <t>Montáž kotevních želez, příložek, patek nebo táhel</t>
  </si>
  <si>
    <t>-303809943</t>
  </si>
  <si>
    <t xml:space="preserve">Práce společné pro tesařské konstrukce  montáž ocelových spojovacích prostředků (materiál ve specifikaci) kotevních želez příložek, patek, táhel</t>
  </si>
  <si>
    <t>kramle</t>
  </si>
  <si>
    <t>3 * 4</t>
  </si>
  <si>
    <t>3 * 5</t>
  </si>
  <si>
    <t>54872510</t>
  </si>
  <si>
    <t>kramle kovaná hladká 10x300mm</t>
  </si>
  <si>
    <t>32</t>
  </si>
  <si>
    <t>-484725613</t>
  </si>
  <si>
    <t>762085113</t>
  </si>
  <si>
    <t>Montáž svorníků nebo šroubů délky do 450 mm</t>
  </si>
  <si>
    <t>-1118378630</t>
  </si>
  <si>
    <t xml:space="preserve">Práce společné pro tesařské konstrukce  montáž ocelových spojovacích prostředků (materiál ve specifikaci) svorníků, šroubů délky přes 300 do 450 mm</t>
  </si>
  <si>
    <t>práh k pilotám - dl. 0,7m</t>
  </si>
  <si>
    <t>9 * 4</t>
  </si>
  <si>
    <t>plátování - 4 řady á 5 ks - dl. 0,4m</t>
  </si>
  <si>
    <t>4 * 5</t>
  </si>
  <si>
    <t>31197001</t>
  </si>
  <si>
    <t>tyč závitová Pz 4.6 M6</t>
  </si>
  <si>
    <t>-584177548</t>
  </si>
  <si>
    <t>9 * 4 * 0,7</t>
  </si>
  <si>
    <t>4 * 5 * 0,4</t>
  </si>
  <si>
    <t>762113110</t>
  </si>
  <si>
    <t>Montáž tesařských stěn na hladko z kulatiny průřezové plochy do 120 cm2</t>
  </si>
  <si>
    <t>21427943</t>
  </si>
  <si>
    <t xml:space="preserve">Montáž konstrukce stěn a příček na hladko (bez zářezů)  z kulatiny a půlené kulatiny, průřezové plochy do 120 cm2</t>
  </si>
  <si>
    <t>4 řady á 22 m</t>
  </si>
  <si>
    <t>4 * 22</t>
  </si>
  <si>
    <t>05213011</t>
  </si>
  <si>
    <t>31089224</t>
  </si>
  <si>
    <t>1 řada = 6 ks: 2 ks á 4,15m + 4 ks á 4,3 m</t>
  </si>
  <si>
    <t>4 * (pi * 0,145^2 * (2 * 4,15 + 4 * 4,30))</t>
  </si>
  <si>
    <t>998762101</t>
  </si>
  <si>
    <t>Přesun hmot tonážní pro kce tesařské v objektech v do 6 m</t>
  </si>
  <si>
    <t>1053381305</t>
  </si>
  <si>
    <t xml:space="preserve">Přesun hmot pro konstrukce tesařské  stanovený z hmotnosti přesunovaného materiálu vodorovná dopravní vzdálenost do 50 m v objektech výšky do 6 m</t>
  </si>
  <si>
    <t>VON - vedlejší a ostatní náklady</t>
  </si>
  <si>
    <t>VRN - Vedlejší rozpočtové náklady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</si>
  <si>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</si>
  <si>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</si>
  <si>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</si>
  <si>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VRN9 - Ostatní náklady</t>
  </si>
  <si>
    <t>VRN</t>
  </si>
  <si>
    <t>Vedlejší rozpočtové náklady</t>
  </si>
  <si>
    <t>VRN2</t>
  </si>
  <si>
    <t>Příprava staveniště</t>
  </si>
  <si>
    <t>021203000</t>
  </si>
  <si>
    <t>Stěhování přírodních hodnot</t>
  </si>
  <si>
    <t>kpl</t>
  </si>
  <si>
    <t>1024</t>
  </si>
  <si>
    <t>-2072819705</t>
  </si>
  <si>
    <t>Příprava staveniště záchranné práce stěhování přírodních hodnot</t>
  </si>
  <si>
    <t>Poznámka k položce:_x000d_
slovení rybí obsádky</t>
  </si>
  <si>
    <t>VRN3</t>
  </si>
  <si>
    <t>Zařízení staveniště</t>
  </si>
  <si>
    <t>030001000</t>
  </si>
  <si>
    <t>102343319</t>
  </si>
  <si>
    <t>Základní rozdělení průvodních činností a nákladů zařízení staveniště</t>
  </si>
  <si>
    <t>Poznámka k položce:_x000d_
3,4% ZRN_x000d_
vč. norné stěny</t>
  </si>
  <si>
    <t>1*0,034 'Přepočtené koeficientem množství</t>
  </si>
  <si>
    <t>032200000</t>
  </si>
  <si>
    <t>Pronájem ploch</t>
  </si>
  <si>
    <t>-1143414322</t>
  </si>
  <si>
    <t>Vybavení staveniště</t>
  </si>
  <si>
    <t>Poznámka k položce:_x000d_
příjezdová cesta přes pole - ušlý zisk</t>
  </si>
  <si>
    <t>032403000</t>
  </si>
  <si>
    <t>Provizorní komunikace</t>
  </si>
  <si>
    <t>541988530</t>
  </si>
  <si>
    <t>Poznámka k položce:_x000d_
příjezd od polní cesty - dl. 235 m</t>
  </si>
  <si>
    <t>VRN4</t>
  </si>
  <si>
    <t>Inženýrská činnost</t>
  </si>
  <si>
    <t>045002000</t>
  </si>
  <si>
    <t>Kompletační a koordinační činnost</t>
  </si>
  <si>
    <t>-242193447</t>
  </si>
  <si>
    <t>Hlavní tituly průvodních činností a nákladů inženýrská činnost kompletační a koordinační činnost</t>
  </si>
  <si>
    <t>Poznámka k položce:_x000d_
fotodokumentace průběhu stavby</t>
  </si>
  <si>
    <t>VRN9</t>
  </si>
  <si>
    <t>Ostatní náklady</t>
  </si>
  <si>
    <t>091704000</t>
  </si>
  <si>
    <t>Náklady na údržbu</t>
  </si>
  <si>
    <t>2064729165</t>
  </si>
  <si>
    <t>Ostatní náklady související s objektem náklady na údržbu</t>
  </si>
  <si>
    <t>Poznámka k položce:_x000d_
čištění a údržba komunikací</t>
  </si>
  <si>
    <t>093002000</t>
  </si>
  <si>
    <t>Havárie, živelné pohromy</t>
  </si>
  <si>
    <t>-117754595</t>
  </si>
  <si>
    <t>Hlavní tituly průvodních činností a nákladů ostatní náklady havárie, živelné pohromy</t>
  </si>
  <si>
    <t xml:space="preserve">Poznámka k položce:_x000d_
Havarijní plán_x000d_
</t>
  </si>
  <si>
    <t>SEZNAM FIGUR</t>
  </si>
  <si>
    <t>Výměra</t>
  </si>
  <si>
    <t xml:space="preserve"> SO-01</t>
  </si>
  <si>
    <t>Použití figury:</t>
  </si>
  <si>
    <t xml:space="preserve"> Jímka z pytlů s pískem</t>
  </si>
  <si>
    <t>jedna řada na polovinu šířky přelivné hrany = 2x:</t>
  </si>
  <si>
    <t>6,0 * 0,8 * 0,25 * 2</t>
  </si>
  <si>
    <t>podélné přepažení vývaru - výška 1m:</t>
  </si>
  <si>
    <t>10,0 * 0,8 * 1,0</t>
  </si>
  <si>
    <t xml:space="preserve"> SO-02</t>
  </si>
  <si>
    <t xml:space="preserve"> SO-03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</si>
</sst>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2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5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0" fontId="24" fillId="0" borderId="15" xfId="0" applyFont="1" applyBorder="1" applyAlignment="1" applyProtection="1">
      <alignment horizontal="left"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40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48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49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50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51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50</v>
      </c>
      <c r="AI60" s="43"/>
      <c r="AJ60" s="43"/>
      <c r="AK60" s="43"/>
      <c r="AL60" s="43"/>
      <c r="AM60" s="65" t="s">
        <v>51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52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53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50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51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50</v>
      </c>
      <c r="AI75" s="43"/>
      <c r="AJ75" s="43"/>
      <c r="AK75" s="43"/>
      <c r="AL75" s="43"/>
      <c r="AM75" s="65" t="s">
        <v>51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54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26/17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Lubina - Petřvald stupeň km 4,870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Petřvald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25. 5. 2018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Ing. Jiří Skalník</v>
      </c>
      <c r="AN89" s="72"/>
      <c r="AO89" s="72"/>
      <c r="AP89" s="72"/>
      <c r="AQ89" s="41"/>
      <c r="AR89" s="45"/>
      <c r="AS89" s="82" t="s">
        <v>55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Ing. Jiří Skalník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56</v>
      </c>
      <c r="D92" s="95"/>
      <c r="E92" s="95"/>
      <c r="F92" s="95"/>
      <c r="G92" s="95"/>
      <c r="H92" s="96"/>
      <c r="I92" s="97" t="s">
        <v>57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58</v>
      </c>
      <c r="AH92" s="95"/>
      <c r="AI92" s="95"/>
      <c r="AJ92" s="95"/>
      <c r="AK92" s="95"/>
      <c r="AL92" s="95"/>
      <c r="AM92" s="95"/>
      <c r="AN92" s="97" t="s">
        <v>59</v>
      </c>
      <c r="AO92" s="95"/>
      <c r="AP92" s="99"/>
      <c r="AQ92" s="100" t="s">
        <v>60</v>
      </c>
      <c r="AR92" s="45"/>
      <c r="AS92" s="101" t="s">
        <v>61</v>
      </c>
      <c r="AT92" s="102" t="s">
        <v>62</v>
      </c>
      <c r="AU92" s="102" t="s">
        <v>63</v>
      </c>
      <c r="AV92" s="102" t="s">
        <v>64</v>
      </c>
      <c r="AW92" s="102" t="s">
        <v>65</v>
      </c>
      <c r="AX92" s="102" t="s">
        <v>66</v>
      </c>
      <c r="AY92" s="102" t="s">
        <v>67</v>
      </c>
      <c r="AZ92" s="102" t="s">
        <v>68</v>
      </c>
      <c r="BA92" s="102" t="s">
        <v>69</v>
      </c>
      <c r="BB92" s="102" t="s">
        <v>70</v>
      </c>
      <c r="BC92" s="102" t="s">
        <v>71</v>
      </c>
      <c r="BD92" s="103" t="s">
        <v>72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73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ROUND(SUM(AG95:AG98),2)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ROUND(SUM(AS95:AS98),2)</f>
        <v>0</v>
      </c>
      <c r="AT94" s="115">
        <f>ROUND(SUM(AV94:AW94),2)</f>
        <v>0</v>
      </c>
      <c r="AU94" s="116">
        <f>ROUND(SUM(AU95:AU98),5)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ROUND(SUM(AZ95:AZ98),2)</f>
        <v>0</v>
      </c>
      <c r="BA94" s="115">
        <f>ROUND(SUM(BA95:BA98),2)</f>
        <v>0</v>
      </c>
      <c r="BB94" s="115">
        <f>ROUND(SUM(BB95:BB98),2)</f>
        <v>0</v>
      </c>
      <c r="BC94" s="115">
        <f>ROUND(SUM(BC95:BC98),2)</f>
        <v>0</v>
      </c>
      <c r="BD94" s="117">
        <f>ROUND(SUM(BD95:BD98),2)</f>
        <v>0</v>
      </c>
      <c r="BE94" s="6"/>
      <c r="BS94" s="118" t="s">
        <v>74</v>
      </c>
      <c r="BT94" s="118" t="s">
        <v>75</v>
      </c>
      <c r="BU94" s="119" t="s">
        <v>76</v>
      </c>
      <c r="BV94" s="118" t="s">
        <v>77</v>
      </c>
      <c r="BW94" s="118" t="s">
        <v>5</v>
      </c>
      <c r="BX94" s="118" t="s">
        <v>78</v>
      </c>
      <c r="CL94" s="118" t="s">
        <v>1</v>
      </c>
    </row>
    <row r="95" s="7" customFormat="1" ht="16.5" customHeight="1">
      <c r="A95" s="120" t="s">
        <v>79</v>
      </c>
      <c r="B95" s="121"/>
      <c r="C95" s="122"/>
      <c r="D95" s="123" t="s">
        <v>80</v>
      </c>
      <c r="E95" s="123"/>
      <c r="F95" s="123"/>
      <c r="G95" s="123"/>
      <c r="H95" s="123"/>
      <c r="I95" s="124"/>
      <c r="J95" s="123" t="s">
        <v>81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'SO-01 - jímkování a převá...'!J30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82</v>
      </c>
      <c r="AR95" s="127"/>
      <c r="AS95" s="128">
        <v>0</v>
      </c>
      <c r="AT95" s="129">
        <f>ROUND(SUM(AV95:AW95),2)</f>
        <v>0</v>
      </c>
      <c r="AU95" s="130">
        <f>'SO-01 - jímkování a převá...'!P121</f>
        <v>0</v>
      </c>
      <c r="AV95" s="129">
        <f>'SO-01 - jímkování a převá...'!J33</f>
        <v>0</v>
      </c>
      <c r="AW95" s="129">
        <f>'SO-01 - jímkování a převá...'!J34</f>
        <v>0</v>
      </c>
      <c r="AX95" s="129">
        <f>'SO-01 - jímkování a převá...'!J35</f>
        <v>0</v>
      </c>
      <c r="AY95" s="129">
        <f>'SO-01 - jímkování a převá...'!J36</f>
        <v>0</v>
      </c>
      <c r="AZ95" s="129">
        <f>'SO-01 - jímkování a převá...'!F33</f>
        <v>0</v>
      </c>
      <c r="BA95" s="129">
        <f>'SO-01 - jímkování a převá...'!F34</f>
        <v>0</v>
      </c>
      <c r="BB95" s="129">
        <f>'SO-01 - jímkování a převá...'!F35</f>
        <v>0</v>
      </c>
      <c r="BC95" s="129">
        <f>'SO-01 - jímkování a převá...'!F36</f>
        <v>0</v>
      </c>
      <c r="BD95" s="131">
        <f>'SO-01 - jímkování a převá...'!F37</f>
        <v>0</v>
      </c>
      <c r="BE95" s="7"/>
      <c r="BT95" s="132" t="s">
        <v>83</v>
      </c>
      <c r="BV95" s="132" t="s">
        <v>77</v>
      </c>
      <c r="BW95" s="132" t="s">
        <v>84</v>
      </c>
      <c r="BX95" s="132" t="s">
        <v>5</v>
      </c>
      <c r="CL95" s="132" t="s">
        <v>1</v>
      </c>
      <c r="CM95" s="132" t="s">
        <v>85</v>
      </c>
    </row>
    <row r="96" s="7" customFormat="1" ht="16.5" customHeight="1">
      <c r="A96" s="120" t="s">
        <v>79</v>
      </c>
      <c r="B96" s="121"/>
      <c r="C96" s="122"/>
      <c r="D96" s="123" t="s">
        <v>86</v>
      </c>
      <c r="E96" s="123"/>
      <c r="F96" s="123"/>
      <c r="G96" s="123"/>
      <c r="H96" s="123"/>
      <c r="I96" s="124"/>
      <c r="J96" s="123" t="s">
        <v>87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'SO-02 - oprava přelivného...'!J30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82</v>
      </c>
      <c r="AR96" s="127"/>
      <c r="AS96" s="128">
        <v>0</v>
      </c>
      <c r="AT96" s="129">
        <f>ROUND(SUM(AV96:AW96),2)</f>
        <v>0</v>
      </c>
      <c r="AU96" s="130">
        <f>'SO-02 - oprava přelivného...'!P123</f>
        <v>0</v>
      </c>
      <c r="AV96" s="129">
        <f>'SO-02 - oprava přelivného...'!J33</f>
        <v>0</v>
      </c>
      <c r="AW96" s="129">
        <f>'SO-02 - oprava přelivného...'!J34</f>
        <v>0</v>
      </c>
      <c r="AX96" s="129">
        <f>'SO-02 - oprava přelivného...'!J35</f>
        <v>0</v>
      </c>
      <c r="AY96" s="129">
        <f>'SO-02 - oprava přelivného...'!J36</f>
        <v>0</v>
      </c>
      <c r="AZ96" s="129">
        <f>'SO-02 - oprava přelivného...'!F33</f>
        <v>0</v>
      </c>
      <c r="BA96" s="129">
        <f>'SO-02 - oprava přelivného...'!F34</f>
        <v>0</v>
      </c>
      <c r="BB96" s="129">
        <f>'SO-02 - oprava přelivného...'!F35</f>
        <v>0</v>
      </c>
      <c r="BC96" s="129">
        <f>'SO-02 - oprava přelivného...'!F36</f>
        <v>0</v>
      </c>
      <c r="BD96" s="131">
        <f>'SO-02 - oprava přelivného...'!F37</f>
        <v>0</v>
      </c>
      <c r="BE96" s="7"/>
      <c r="BT96" s="132" t="s">
        <v>83</v>
      </c>
      <c r="BV96" s="132" t="s">
        <v>77</v>
      </c>
      <c r="BW96" s="132" t="s">
        <v>88</v>
      </c>
      <c r="BX96" s="132" t="s">
        <v>5</v>
      </c>
      <c r="CL96" s="132" t="s">
        <v>1</v>
      </c>
      <c r="CM96" s="132" t="s">
        <v>85</v>
      </c>
    </row>
    <row r="97" s="7" customFormat="1" ht="16.5" customHeight="1">
      <c r="A97" s="120" t="s">
        <v>79</v>
      </c>
      <c r="B97" s="121"/>
      <c r="C97" s="122"/>
      <c r="D97" s="123" t="s">
        <v>89</v>
      </c>
      <c r="E97" s="123"/>
      <c r="F97" s="123"/>
      <c r="G97" s="123"/>
      <c r="H97" s="123"/>
      <c r="I97" s="124"/>
      <c r="J97" s="123" t="s">
        <v>90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'SO-03 - balvanitý skluz'!J30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82</v>
      </c>
      <c r="AR97" s="127"/>
      <c r="AS97" s="128">
        <v>0</v>
      </c>
      <c r="AT97" s="129">
        <f>ROUND(SUM(AV97:AW97),2)</f>
        <v>0</v>
      </c>
      <c r="AU97" s="130">
        <f>'SO-03 - balvanitý skluz'!P123</f>
        <v>0</v>
      </c>
      <c r="AV97" s="129">
        <f>'SO-03 - balvanitý skluz'!J33</f>
        <v>0</v>
      </c>
      <c r="AW97" s="129">
        <f>'SO-03 - balvanitý skluz'!J34</f>
        <v>0</v>
      </c>
      <c r="AX97" s="129">
        <f>'SO-03 - balvanitý skluz'!J35</f>
        <v>0</v>
      </c>
      <c r="AY97" s="129">
        <f>'SO-03 - balvanitý skluz'!J36</f>
        <v>0</v>
      </c>
      <c r="AZ97" s="129">
        <f>'SO-03 - balvanitý skluz'!F33</f>
        <v>0</v>
      </c>
      <c r="BA97" s="129">
        <f>'SO-03 - balvanitý skluz'!F34</f>
        <v>0</v>
      </c>
      <c r="BB97" s="129">
        <f>'SO-03 - balvanitý skluz'!F35</f>
        <v>0</v>
      </c>
      <c r="BC97" s="129">
        <f>'SO-03 - balvanitý skluz'!F36</f>
        <v>0</v>
      </c>
      <c r="BD97" s="131">
        <f>'SO-03 - balvanitý skluz'!F37</f>
        <v>0</v>
      </c>
      <c r="BE97" s="7"/>
      <c r="BT97" s="132" t="s">
        <v>83</v>
      </c>
      <c r="BV97" s="132" t="s">
        <v>77</v>
      </c>
      <c r="BW97" s="132" t="s">
        <v>91</v>
      </c>
      <c r="BX97" s="132" t="s">
        <v>5</v>
      </c>
      <c r="CL97" s="132" t="s">
        <v>1</v>
      </c>
      <c r="CM97" s="132" t="s">
        <v>85</v>
      </c>
    </row>
    <row r="98" s="7" customFormat="1" ht="16.5" customHeight="1">
      <c r="A98" s="120" t="s">
        <v>79</v>
      </c>
      <c r="B98" s="121"/>
      <c r="C98" s="122"/>
      <c r="D98" s="123" t="s">
        <v>92</v>
      </c>
      <c r="E98" s="123"/>
      <c r="F98" s="123"/>
      <c r="G98" s="123"/>
      <c r="H98" s="123"/>
      <c r="I98" s="124"/>
      <c r="J98" s="123" t="s">
        <v>93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'VON - vedlejší a ostatní ...'!J30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92</v>
      </c>
      <c r="AR98" s="127"/>
      <c r="AS98" s="133">
        <v>0</v>
      </c>
      <c r="AT98" s="134">
        <f>ROUND(SUM(AV98:AW98),2)</f>
        <v>0</v>
      </c>
      <c r="AU98" s="135">
        <f>'VON - vedlejší a ostatní ...'!P121</f>
        <v>0</v>
      </c>
      <c r="AV98" s="134">
        <f>'VON - vedlejší a ostatní ...'!J33</f>
        <v>0</v>
      </c>
      <c r="AW98" s="134">
        <f>'VON - vedlejší a ostatní ...'!J34</f>
        <v>0</v>
      </c>
      <c r="AX98" s="134">
        <f>'VON - vedlejší a ostatní ...'!J35</f>
        <v>0</v>
      </c>
      <c r="AY98" s="134">
        <f>'VON - vedlejší a ostatní ...'!J36</f>
        <v>0</v>
      </c>
      <c r="AZ98" s="134">
        <f>'VON - vedlejší a ostatní ...'!F33</f>
        <v>0</v>
      </c>
      <c r="BA98" s="134">
        <f>'VON - vedlejší a ostatní ...'!F34</f>
        <v>0</v>
      </c>
      <c r="BB98" s="134">
        <f>'VON - vedlejší a ostatní ...'!F35</f>
        <v>0</v>
      </c>
      <c r="BC98" s="134">
        <f>'VON - vedlejší a ostatní ...'!F36</f>
        <v>0</v>
      </c>
      <c r="BD98" s="136">
        <f>'VON - vedlejší a ostatní ...'!F37</f>
        <v>0</v>
      </c>
      <c r="BE98" s="7"/>
      <c r="BT98" s="132" t="s">
        <v>83</v>
      </c>
      <c r="BV98" s="132" t="s">
        <v>77</v>
      </c>
      <c r="BW98" s="132" t="s">
        <v>94</v>
      </c>
      <c r="BX98" s="132" t="s">
        <v>5</v>
      </c>
      <c r="CL98" s="132" t="s">
        <v>1</v>
      </c>
      <c r="CM98" s="132" t="s">
        <v>85</v>
      </c>
    </row>
    <row r="99" s="2" customFormat="1" ht="30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</sheetData>
  <sheetProtection sheet="1" formatColumns="0" formatRows="0" objects="1" scenarios="1" spinCount="100000" saltValue="MeHDnDCu1M1iIMMGckOnq5LpmL5RXc3lOczoE5Gf8wstIcFGzwQSWUQez1abrvyJiZwx0K92aJtade7r+Hm1fQ==" hashValue="Pfa34sB7AOCBcIlXJnLLUJr/sKBnwnp66Fp4CCUuyE0IXltCO/hmExH0yAiSfP3AWQBSDAOq9tttXkTwD3xBFg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-01 - jímkování a převá...'!C2" display="/"/>
    <hyperlink ref="A96" location="'SO-02 - oprava přelivného...'!C2" display="/"/>
    <hyperlink ref="A97" location="'SO-03 - balvanitý skluz'!C2" display="/"/>
    <hyperlink ref="A98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  <c r="AZ2" s="138" t="s">
        <v>95</v>
      </c>
      <c r="BA2" s="138" t="s">
        <v>96</v>
      </c>
      <c r="BB2" s="138" t="s">
        <v>97</v>
      </c>
      <c r="BC2" s="138" t="s">
        <v>98</v>
      </c>
      <c r="BD2" s="138" t="s">
        <v>85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85</v>
      </c>
      <c r="AZ3" s="138" t="s">
        <v>99</v>
      </c>
      <c r="BA3" s="138" t="s">
        <v>100</v>
      </c>
      <c r="BB3" s="138" t="s">
        <v>97</v>
      </c>
      <c r="BC3" s="138" t="s">
        <v>101</v>
      </c>
      <c r="BD3" s="138" t="s">
        <v>85</v>
      </c>
    </row>
    <row r="4" s="1" customFormat="1" ht="24.96" customHeight="1">
      <c r="B4" s="21"/>
      <c r="D4" s="142" t="s">
        <v>102</v>
      </c>
      <c r="I4" s="137"/>
      <c r="L4" s="21"/>
      <c r="M4" s="143" t="s">
        <v>10</v>
      </c>
      <c r="AT4" s="18" t="s">
        <v>4</v>
      </c>
      <c r="AZ4" s="138" t="s">
        <v>103</v>
      </c>
      <c r="BA4" s="138" t="s">
        <v>104</v>
      </c>
      <c r="BB4" s="138" t="s">
        <v>105</v>
      </c>
      <c r="BC4" s="138" t="s">
        <v>106</v>
      </c>
      <c r="BD4" s="138" t="s">
        <v>85</v>
      </c>
    </row>
    <row r="5" s="1" customFormat="1" ht="6.96" customHeight="1">
      <c r="B5" s="21"/>
      <c r="I5" s="137"/>
      <c r="L5" s="21"/>
      <c r="AZ5" s="138" t="s">
        <v>107</v>
      </c>
      <c r="BA5" s="138" t="s">
        <v>107</v>
      </c>
      <c r="BB5" s="138" t="s">
        <v>97</v>
      </c>
      <c r="BC5" s="138" t="s">
        <v>108</v>
      </c>
      <c r="BD5" s="138" t="s">
        <v>85</v>
      </c>
    </row>
    <row r="6" s="1" customFormat="1" ht="12" customHeight="1">
      <c r="B6" s="21"/>
      <c r="D6" s="144" t="s">
        <v>16</v>
      </c>
      <c r="I6" s="137"/>
      <c r="L6" s="21"/>
      <c r="AZ6" s="138" t="s">
        <v>109</v>
      </c>
      <c r="BA6" s="138" t="s">
        <v>110</v>
      </c>
      <c r="BB6" s="138" t="s">
        <v>111</v>
      </c>
      <c r="BC6" s="138" t="s">
        <v>112</v>
      </c>
      <c r="BD6" s="138" t="s">
        <v>85</v>
      </c>
    </row>
    <row r="7" s="1" customFormat="1" ht="16.5" customHeight="1">
      <c r="B7" s="21"/>
      <c r="E7" s="145" t="str">
        <f>'Rekapitulace stavby'!K6</f>
        <v>Lubina - Petřvald stupeň km 4,870</v>
      </c>
      <c r="F7" s="144"/>
      <c r="G7" s="144"/>
      <c r="H7" s="144"/>
      <c r="I7" s="137"/>
      <c r="L7" s="21"/>
      <c r="AZ7" s="138" t="s">
        <v>113</v>
      </c>
      <c r="BA7" s="138" t="s">
        <v>114</v>
      </c>
      <c r="BB7" s="138" t="s">
        <v>97</v>
      </c>
      <c r="BC7" s="138" t="s">
        <v>115</v>
      </c>
      <c r="BD7" s="138" t="s">
        <v>85</v>
      </c>
    </row>
    <row r="8" s="2" customFormat="1" ht="12" customHeight="1">
      <c r="A8" s="39"/>
      <c r="B8" s="45"/>
      <c r="C8" s="39"/>
      <c r="D8" s="144" t="s">
        <v>116</v>
      </c>
      <c r="E8" s="39"/>
      <c r="F8" s="39"/>
      <c r="G8" s="39"/>
      <c r="H8" s="39"/>
      <c r="I8" s="146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7" t="s">
        <v>117</v>
      </c>
      <c r="F9" s="39"/>
      <c r="G9" s="39"/>
      <c r="H9" s="39"/>
      <c r="I9" s="146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6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4" t="s">
        <v>18</v>
      </c>
      <c r="E11" s="39"/>
      <c r="F11" s="148" t="s">
        <v>1</v>
      </c>
      <c r="G11" s="39"/>
      <c r="H11" s="39"/>
      <c r="I11" s="149" t="s">
        <v>19</v>
      </c>
      <c r="J11" s="148" t="s">
        <v>118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20</v>
      </c>
      <c r="E12" s="39"/>
      <c r="F12" s="148" t="s">
        <v>21</v>
      </c>
      <c r="G12" s="39"/>
      <c r="H12" s="39"/>
      <c r="I12" s="149" t="s">
        <v>22</v>
      </c>
      <c r="J12" s="150" t="str">
        <f>'Rekapitulace stavby'!AN8</f>
        <v>25. 5. 2018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6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24</v>
      </c>
      <c r="E14" s="39"/>
      <c r="F14" s="39"/>
      <c r="G14" s="39"/>
      <c r="H14" s="39"/>
      <c r="I14" s="149" t="s">
        <v>25</v>
      </c>
      <c r="J14" s="148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8" t="str">
        <f>IF('Rekapitulace stavby'!E11="","",'Rekapitulace stavby'!E11)</f>
        <v xml:space="preserve"> </v>
      </c>
      <c r="F15" s="39"/>
      <c r="G15" s="39"/>
      <c r="H15" s="39"/>
      <c r="I15" s="149" t="s">
        <v>27</v>
      </c>
      <c r="J15" s="148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6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4" t="s">
        <v>28</v>
      </c>
      <c r="E17" s="39"/>
      <c r="F17" s="39"/>
      <c r="G17" s="39"/>
      <c r="H17" s="39"/>
      <c r="I17" s="149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8"/>
      <c r="G18" s="148"/>
      <c r="H18" s="148"/>
      <c r="I18" s="149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6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4" t="s">
        <v>30</v>
      </c>
      <c r="E20" s="39"/>
      <c r="F20" s="39"/>
      <c r="G20" s="39"/>
      <c r="H20" s="39"/>
      <c r="I20" s="149" t="s">
        <v>25</v>
      </c>
      <c r="J20" s="148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8" t="s">
        <v>31</v>
      </c>
      <c r="F21" s="39"/>
      <c r="G21" s="39"/>
      <c r="H21" s="39"/>
      <c r="I21" s="149" t="s">
        <v>27</v>
      </c>
      <c r="J21" s="148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6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4" t="s">
        <v>33</v>
      </c>
      <c r="E23" s="39"/>
      <c r="F23" s="39"/>
      <c r="G23" s="39"/>
      <c r="H23" s="39"/>
      <c r="I23" s="149" t="s">
        <v>25</v>
      </c>
      <c r="J23" s="148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8" t="s">
        <v>31</v>
      </c>
      <c r="F24" s="39"/>
      <c r="G24" s="39"/>
      <c r="H24" s="39"/>
      <c r="I24" s="149" t="s">
        <v>27</v>
      </c>
      <c r="J24" s="148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6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4" t="s">
        <v>34</v>
      </c>
      <c r="E26" s="39"/>
      <c r="F26" s="39"/>
      <c r="G26" s="39"/>
      <c r="H26" s="39"/>
      <c r="I26" s="146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4"/>
      <c r="J27" s="151"/>
      <c r="K27" s="151"/>
      <c r="L27" s="155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6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6"/>
      <c r="E29" s="156"/>
      <c r="F29" s="156"/>
      <c r="G29" s="156"/>
      <c r="H29" s="156"/>
      <c r="I29" s="157"/>
      <c r="J29" s="156"/>
      <c r="K29" s="156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8" t="s">
        <v>35</v>
      </c>
      <c r="E30" s="39"/>
      <c r="F30" s="39"/>
      <c r="G30" s="39"/>
      <c r="H30" s="39"/>
      <c r="I30" s="146"/>
      <c r="J30" s="159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6"/>
      <c r="E31" s="156"/>
      <c r="F31" s="156"/>
      <c r="G31" s="156"/>
      <c r="H31" s="156"/>
      <c r="I31" s="157"/>
      <c r="J31" s="156"/>
      <c r="K31" s="156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0" t="s">
        <v>37</v>
      </c>
      <c r="G32" s="39"/>
      <c r="H32" s="39"/>
      <c r="I32" s="161" t="s">
        <v>36</v>
      </c>
      <c r="J32" s="160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2" t="s">
        <v>39</v>
      </c>
      <c r="E33" s="144" t="s">
        <v>40</v>
      </c>
      <c r="F33" s="163">
        <f>ROUND((SUM(BE121:BE226)),  2)</f>
        <v>0</v>
      </c>
      <c r="G33" s="39"/>
      <c r="H33" s="39"/>
      <c r="I33" s="164">
        <v>0.20999999999999999</v>
      </c>
      <c r="J33" s="163">
        <f>ROUND(((SUM(BE121:BE226))*I33),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4" t="s">
        <v>41</v>
      </c>
      <c r="F34" s="163">
        <f>ROUND((SUM(BF121:BF226)),  2)</f>
        <v>0</v>
      </c>
      <c r="G34" s="39"/>
      <c r="H34" s="39"/>
      <c r="I34" s="164">
        <v>0.14999999999999999</v>
      </c>
      <c r="J34" s="163">
        <f>ROUND(((SUM(BF121:BF226))*I34),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4" t="s">
        <v>42</v>
      </c>
      <c r="F35" s="163">
        <f>ROUND((SUM(BG121:BG226)),  2)</f>
        <v>0</v>
      </c>
      <c r="G35" s="39"/>
      <c r="H35" s="39"/>
      <c r="I35" s="164">
        <v>0.20999999999999999</v>
      </c>
      <c r="J35" s="163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4" t="s">
        <v>43</v>
      </c>
      <c r="F36" s="163">
        <f>ROUND((SUM(BH121:BH226)),  2)</f>
        <v>0</v>
      </c>
      <c r="G36" s="39"/>
      <c r="H36" s="39"/>
      <c r="I36" s="164">
        <v>0.14999999999999999</v>
      </c>
      <c r="J36" s="163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44</v>
      </c>
      <c r="F37" s="163">
        <f>ROUND((SUM(BI121:BI226)),  2)</f>
        <v>0</v>
      </c>
      <c r="G37" s="39"/>
      <c r="H37" s="39"/>
      <c r="I37" s="164">
        <v>0</v>
      </c>
      <c r="J37" s="163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6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5"/>
      <c r="D39" s="166" t="s">
        <v>45</v>
      </c>
      <c r="E39" s="167"/>
      <c r="F39" s="167"/>
      <c r="G39" s="168" t="s">
        <v>46</v>
      </c>
      <c r="H39" s="169" t="s">
        <v>47</v>
      </c>
      <c r="I39" s="170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6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3" t="s">
        <v>48</v>
      </c>
      <c r="E50" s="174"/>
      <c r="F50" s="174"/>
      <c r="G50" s="173" t="s">
        <v>49</v>
      </c>
      <c r="H50" s="174"/>
      <c r="I50" s="175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50</v>
      </c>
      <c r="E61" s="177"/>
      <c r="F61" s="178" t="s">
        <v>51</v>
      </c>
      <c r="G61" s="176" t="s">
        <v>50</v>
      </c>
      <c r="H61" s="177"/>
      <c r="I61" s="179"/>
      <c r="J61" s="180" t="s">
        <v>51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52</v>
      </c>
      <c r="E65" s="181"/>
      <c r="F65" s="181"/>
      <c r="G65" s="173" t="s">
        <v>53</v>
      </c>
      <c r="H65" s="181"/>
      <c r="I65" s="182"/>
      <c r="J65" s="181"/>
      <c r="K65" s="18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50</v>
      </c>
      <c r="E76" s="177"/>
      <c r="F76" s="178" t="s">
        <v>51</v>
      </c>
      <c r="G76" s="176" t="s">
        <v>50</v>
      </c>
      <c r="H76" s="177"/>
      <c r="I76" s="179"/>
      <c r="J76" s="180" t="s">
        <v>51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3"/>
      <c r="C77" s="184"/>
      <c r="D77" s="184"/>
      <c r="E77" s="184"/>
      <c r="F77" s="184"/>
      <c r="G77" s="184"/>
      <c r="H77" s="184"/>
      <c r="I77" s="185"/>
      <c r="J77" s="184"/>
      <c r="K77" s="18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6"/>
      <c r="C81" s="187"/>
      <c r="D81" s="187"/>
      <c r="E81" s="187"/>
      <c r="F81" s="187"/>
      <c r="G81" s="187"/>
      <c r="H81" s="187"/>
      <c r="I81" s="188"/>
      <c r="J81" s="187"/>
      <c r="K81" s="187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119</v>
      </c>
      <c r="D82" s="41"/>
      <c r="E82" s="41"/>
      <c r="F82" s="41"/>
      <c r="G82" s="41"/>
      <c r="H82" s="41"/>
      <c r="I82" s="146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6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6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9" t="str">
        <f>E7</f>
        <v>Lubina - Petřvald stupeň km 4,870</v>
      </c>
      <c r="F85" s="33"/>
      <c r="G85" s="33"/>
      <c r="H85" s="33"/>
      <c r="I85" s="146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116</v>
      </c>
      <c r="D86" s="41"/>
      <c r="E86" s="41"/>
      <c r="F86" s="41"/>
      <c r="G86" s="41"/>
      <c r="H86" s="41"/>
      <c r="I86" s="146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SO-01 - jímkování a převádění vody</v>
      </c>
      <c r="F87" s="41"/>
      <c r="G87" s="41"/>
      <c r="H87" s="41"/>
      <c r="I87" s="146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6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Petřvald</v>
      </c>
      <c r="G89" s="41"/>
      <c r="H89" s="41"/>
      <c r="I89" s="149" t="s">
        <v>22</v>
      </c>
      <c r="J89" s="80" t="str">
        <f>IF(J12="","",J12)</f>
        <v>25. 5. 2018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6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149" t="s">
        <v>30</v>
      </c>
      <c r="J91" s="37" t="str">
        <f>E21</f>
        <v>Ing. Jiří Skalník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149" t="s">
        <v>33</v>
      </c>
      <c r="J92" s="37" t="str">
        <f>E24</f>
        <v>Ing. Jiří Skalník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6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0" t="s">
        <v>120</v>
      </c>
      <c r="D94" s="191"/>
      <c r="E94" s="191"/>
      <c r="F94" s="191"/>
      <c r="G94" s="191"/>
      <c r="H94" s="191"/>
      <c r="I94" s="192"/>
      <c r="J94" s="193" t="s">
        <v>121</v>
      </c>
      <c r="K94" s="19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6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4" t="s">
        <v>122</v>
      </c>
      <c r="D96" s="41"/>
      <c r="E96" s="41"/>
      <c r="F96" s="41"/>
      <c r="G96" s="41"/>
      <c r="H96" s="41"/>
      <c r="I96" s="146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123</v>
      </c>
    </row>
    <row r="97" s="9" customFormat="1" ht="24.96" customHeight="1">
      <c r="A97" s="9"/>
      <c r="B97" s="195"/>
      <c r="C97" s="196"/>
      <c r="D97" s="197" t="s">
        <v>124</v>
      </c>
      <c r="E97" s="198"/>
      <c r="F97" s="198"/>
      <c r="G97" s="198"/>
      <c r="H97" s="198"/>
      <c r="I97" s="199"/>
      <c r="J97" s="200">
        <f>J122</f>
        <v>0</v>
      </c>
      <c r="K97" s="196"/>
      <c r="L97" s="20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2"/>
      <c r="C98" s="203"/>
      <c r="D98" s="204" t="s">
        <v>125</v>
      </c>
      <c r="E98" s="205"/>
      <c r="F98" s="205"/>
      <c r="G98" s="205"/>
      <c r="H98" s="205"/>
      <c r="I98" s="206"/>
      <c r="J98" s="207">
        <f>J123</f>
        <v>0</v>
      </c>
      <c r="K98" s="203"/>
      <c r="L98" s="20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2"/>
      <c r="C99" s="203"/>
      <c r="D99" s="204" t="s">
        <v>126</v>
      </c>
      <c r="E99" s="205"/>
      <c r="F99" s="205"/>
      <c r="G99" s="205"/>
      <c r="H99" s="205"/>
      <c r="I99" s="206"/>
      <c r="J99" s="207">
        <f>J181</f>
        <v>0</v>
      </c>
      <c r="K99" s="203"/>
      <c r="L99" s="20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2"/>
      <c r="C100" s="203"/>
      <c r="D100" s="204" t="s">
        <v>127</v>
      </c>
      <c r="E100" s="205"/>
      <c r="F100" s="205"/>
      <c r="G100" s="205"/>
      <c r="H100" s="205"/>
      <c r="I100" s="206"/>
      <c r="J100" s="207">
        <f>J223</f>
        <v>0</v>
      </c>
      <c r="K100" s="203"/>
      <c r="L100" s="20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2"/>
      <c r="C101" s="203"/>
      <c r="D101" s="204" t="s">
        <v>128</v>
      </c>
      <c r="E101" s="205"/>
      <c r="F101" s="205"/>
      <c r="G101" s="205"/>
      <c r="H101" s="205"/>
      <c r="I101" s="206"/>
      <c r="J101" s="207">
        <f>J224</f>
        <v>0</v>
      </c>
      <c r="K101" s="203"/>
      <c r="L101" s="20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146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185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188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129</v>
      </c>
      <c r="D108" s="41"/>
      <c r="E108" s="41"/>
      <c r="F108" s="41"/>
      <c r="G108" s="41"/>
      <c r="H108" s="41"/>
      <c r="I108" s="146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146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146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89" t="str">
        <f>E7</f>
        <v>Lubina - Petřvald stupeň km 4,870</v>
      </c>
      <c r="F111" s="33"/>
      <c r="G111" s="33"/>
      <c r="H111" s="33"/>
      <c r="I111" s="146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116</v>
      </c>
      <c r="D112" s="41"/>
      <c r="E112" s="41"/>
      <c r="F112" s="41"/>
      <c r="G112" s="41"/>
      <c r="H112" s="41"/>
      <c r="I112" s="146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SO-01 - jímkování a převádění vody</v>
      </c>
      <c r="F113" s="41"/>
      <c r="G113" s="41"/>
      <c r="H113" s="41"/>
      <c r="I113" s="146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146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>Petřvald</v>
      </c>
      <c r="G115" s="41"/>
      <c r="H115" s="41"/>
      <c r="I115" s="149" t="s">
        <v>22</v>
      </c>
      <c r="J115" s="80" t="str">
        <f>IF(J12="","",J12)</f>
        <v>25. 5. 2018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146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 xml:space="preserve"> </v>
      </c>
      <c r="G117" s="41"/>
      <c r="H117" s="41"/>
      <c r="I117" s="149" t="s">
        <v>30</v>
      </c>
      <c r="J117" s="37" t="str">
        <f>E21</f>
        <v>Ing. Jiří Skalník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IF(E18="","",E18)</f>
        <v>Vyplň údaj</v>
      </c>
      <c r="G118" s="41"/>
      <c r="H118" s="41"/>
      <c r="I118" s="149" t="s">
        <v>33</v>
      </c>
      <c r="J118" s="37" t="str">
        <f>E24</f>
        <v>Ing. Jiří Skalník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146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209"/>
      <c r="B120" s="210"/>
      <c r="C120" s="211" t="s">
        <v>130</v>
      </c>
      <c r="D120" s="212" t="s">
        <v>60</v>
      </c>
      <c r="E120" s="212" t="s">
        <v>56</v>
      </c>
      <c r="F120" s="212" t="s">
        <v>57</v>
      </c>
      <c r="G120" s="212" t="s">
        <v>131</v>
      </c>
      <c r="H120" s="212" t="s">
        <v>132</v>
      </c>
      <c r="I120" s="213" t="s">
        <v>133</v>
      </c>
      <c r="J120" s="212" t="s">
        <v>121</v>
      </c>
      <c r="K120" s="214" t="s">
        <v>134</v>
      </c>
      <c r="L120" s="215"/>
      <c r="M120" s="101" t="s">
        <v>1</v>
      </c>
      <c r="N120" s="102" t="s">
        <v>39</v>
      </c>
      <c r="O120" s="102" t="s">
        <v>135</v>
      </c>
      <c r="P120" s="102" t="s">
        <v>136</v>
      </c>
      <c r="Q120" s="102" t="s">
        <v>137</v>
      </c>
      <c r="R120" s="102" t="s">
        <v>138</v>
      </c>
      <c r="S120" s="102" t="s">
        <v>139</v>
      </c>
      <c r="T120" s="102" t="s">
        <v>140</v>
      </c>
      <c r="U120" s="103" t="s">
        <v>141</v>
      </c>
      <c r="V120" s="209"/>
      <c r="W120" s="209"/>
      <c r="X120" s="209"/>
      <c r="Y120" s="209"/>
      <c r="Z120" s="209"/>
      <c r="AA120" s="209"/>
      <c r="AB120" s="209"/>
      <c r="AC120" s="209"/>
      <c r="AD120" s="209"/>
      <c r="AE120" s="209"/>
    </row>
    <row r="121" s="2" customFormat="1" ht="22.8" customHeight="1">
      <c r="A121" s="39"/>
      <c r="B121" s="40"/>
      <c r="C121" s="108" t="s">
        <v>142</v>
      </c>
      <c r="D121" s="41"/>
      <c r="E121" s="41"/>
      <c r="F121" s="41"/>
      <c r="G121" s="41"/>
      <c r="H121" s="41"/>
      <c r="I121" s="146"/>
      <c r="J121" s="216">
        <f>BK121</f>
        <v>0</v>
      </c>
      <c r="K121" s="41"/>
      <c r="L121" s="45"/>
      <c r="M121" s="104"/>
      <c r="N121" s="217"/>
      <c r="O121" s="105"/>
      <c r="P121" s="218">
        <f>P122</f>
        <v>0</v>
      </c>
      <c r="Q121" s="105"/>
      <c r="R121" s="218">
        <f>R122</f>
        <v>14.310834439999999</v>
      </c>
      <c r="S121" s="105"/>
      <c r="T121" s="218">
        <f>T122</f>
        <v>0</v>
      </c>
      <c r="U121" s="106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74</v>
      </c>
      <c r="AU121" s="18" t="s">
        <v>123</v>
      </c>
      <c r="BK121" s="219">
        <f>BK122</f>
        <v>0</v>
      </c>
    </row>
    <row r="122" s="12" customFormat="1" ht="25.92" customHeight="1">
      <c r="A122" s="12"/>
      <c r="B122" s="220"/>
      <c r="C122" s="221"/>
      <c r="D122" s="222" t="s">
        <v>74</v>
      </c>
      <c r="E122" s="223" t="s">
        <v>143</v>
      </c>
      <c r="F122" s="223" t="s">
        <v>144</v>
      </c>
      <c r="G122" s="221"/>
      <c r="H122" s="221"/>
      <c r="I122" s="224"/>
      <c r="J122" s="225">
        <f>BK122</f>
        <v>0</v>
      </c>
      <c r="K122" s="221"/>
      <c r="L122" s="226"/>
      <c r="M122" s="227"/>
      <c r="N122" s="228"/>
      <c r="O122" s="228"/>
      <c r="P122" s="229">
        <f>P123+P181+P223+P224</f>
        <v>0</v>
      </c>
      <c r="Q122" s="228"/>
      <c r="R122" s="229">
        <f>R123+R181+R223+R224</f>
        <v>14.310834439999999</v>
      </c>
      <c r="S122" s="228"/>
      <c r="T122" s="229">
        <f>T123+T181+T223+T224</f>
        <v>0</v>
      </c>
      <c r="U122" s="230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1" t="s">
        <v>83</v>
      </c>
      <c r="AT122" s="232" t="s">
        <v>74</v>
      </c>
      <c r="AU122" s="232" t="s">
        <v>75</v>
      </c>
      <c r="AY122" s="231" t="s">
        <v>145</v>
      </c>
      <c r="BK122" s="233">
        <f>BK123+BK181+BK223+BK224</f>
        <v>0</v>
      </c>
    </row>
    <row r="123" s="12" customFormat="1" ht="22.8" customHeight="1">
      <c r="A123" s="12"/>
      <c r="B123" s="220"/>
      <c r="C123" s="221"/>
      <c r="D123" s="222" t="s">
        <v>74</v>
      </c>
      <c r="E123" s="234" t="s">
        <v>83</v>
      </c>
      <c r="F123" s="234" t="s">
        <v>146</v>
      </c>
      <c r="G123" s="221"/>
      <c r="H123" s="221"/>
      <c r="I123" s="224"/>
      <c r="J123" s="235">
        <f>BK123</f>
        <v>0</v>
      </c>
      <c r="K123" s="221"/>
      <c r="L123" s="226"/>
      <c r="M123" s="227"/>
      <c r="N123" s="228"/>
      <c r="O123" s="228"/>
      <c r="P123" s="229">
        <f>SUM(P124:P180)</f>
        <v>0</v>
      </c>
      <c r="Q123" s="228"/>
      <c r="R123" s="229">
        <f>SUM(R124:R180)</f>
        <v>13.235300039999999</v>
      </c>
      <c r="S123" s="228"/>
      <c r="T123" s="229">
        <f>SUM(T124:T180)</f>
        <v>0</v>
      </c>
      <c r="U123" s="230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1" t="s">
        <v>83</v>
      </c>
      <c r="AT123" s="232" t="s">
        <v>74</v>
      </c>
      <c r="AU123" s="232" t="s">
        <v>83</v>
      </c>
      <c r="AY123" s="231" t="s">
        <v>145</v>
      </c>
      <c r="BK123" s="233">
        <f>SUM(BK124:BK180)</f>
        <v>0</v>
      </c>
    </row>
    <row r="124" s="2" customFormat="1" ht="16.5" customHeight="1">
      <c r="A124" s="39"/>
      <c r="B124" s="40"/>
      <c r="C124" s="236" t="s">
        <v>83</v>
      </c>
      <c r="D124" s="236" t="s">
        <v>147</v>
      </c>
      <c r="E124" s="237" t="s">
        <v>148</v>
      </c>
      <c r="F124" s="238" t="s">
        <v>149</v>
      </c>
      <c r="G124" s="239" t="s">
        <v>105</v>
      </c>
      <c r="H124" s="240">
        <v>210</v>
      </c>
      <c r="I124" s="241"/>
      <c r="J124" s="242">
        <f>ROUND(I124*H124,2)</f>
        <v>0</v>
      </c>
      <c r="K124" s="238" t="s">
        <v>150</v>
      </c>
      <c r="L124" s="45"/>
      <c r="M124" s="243" t="s">
        <v>1</v>
      </c>
      <c r="N124" s="244" t="s">
        <v>40</v>
      </c>
      <c r="O124" s="92"/>
      <c r="P124" s="245">
        <f>O124*H124</f>
        <v>0</v>
      </c>
      <c r="Q124" s="245">
        <v>0.021930000000000002</v>
      </c>
      <c r="R124" s="245">
        <f>Q124*H124</f>
        <v>4.6053000000000006</v>
      </c>
      <c r="S124" s="245">
        <v>0</v>
      </c>
      <c r="T124" s="245">
        <f>S124*H124</f>
        <v>0</v>
      </c>
      <c r="U124" s="246" t="s">
        <v>1</v>
      </c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7" t="s">
        <v>151</v>
      </c>
      <c r="AT124" s="247" t="s">
        <v>147</v>
      </c>
      <c r="AU124" s="247" t="s">
        <v>85</v>
      </c>
      <c r="AY124" s="18" t="s">
        <v>145</v>
      </c>
      <c r="BE124" s="248">
        <f>IF(N124="základní",J124,0)</f>
        <v>0</v>
      </c>
      <c r="BF124" s="248">
        <f>IF(N124="snížená",J124,0)</f>
        <v>0</v>
      </c>
      <c r="BG124" s="248">
        <f>IF(N124="zákl. přenesená",J124,0)</f>
        <v>0</v>
      </c>
      <c r="BH124" s="248">
        <f>IF(N124="sníž. přenesená",J124,0)</f>
        <v>0</v>
      </c>
      <c r="BI124" s="248">
        <f>IF(N124="nulová",J124,0)</f>
        <v>0</v>
      </c>
      <c r="BJ124" s="18" t="s">
        <v>83</v>
      </c>
      <c r="BK124" s="248">
        <f>ROUND(I124*H124,2)</f>
        <v>0</v>
      </c>
      <c r="BL124" s="18" t="s">
        <v>151</v>
      </c>
      <c r="BM124" s="247" t="s">
        <v>152</v>
      </c>
    </row>
    <row r="125" s="2" customFormat="1">
      <c r="A125" s="39"/>
      <c r="B125" s="40"/>
      <c r="C125" s="41"/>
      <c r="D125" s="249" t="s">
        <v>153</v>
      </c>
      <c r="E125" s="41"/>
      <c r="F125" s="250" t="s">
        <v>154</v>
      </c>
      <c r="G125" s="41"/>
      <c r="H125" s="41"/>
      <c r="I125" s="146"/>
      <c r="J125" s="41"/>
      <c r="K125" s="41"/>
      <c r="L125" s="45"/>
      <c r="M125" s="251"/>
      <c r="N125" s="252"/>
      <c r="O125" s="92"/>
      <c r="P125" s="92"/>
      <c r="Q125" s="92"/>
      <c r="R125" s="92"/>
      <c r="S125" s="92"/>
      <c r="T125" s="92"/>
      <c r="U125" s="93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153</v>
      </c>
      <c r="AU125" s="18" t="s">
        <v>85</v>
      </c>
    </row>
    <row r="126" s="13" customFormat="1">
      <c r="A126" s="13"/>
      <c r="B126" s="253"/>
      <c r="C126" s="254"/>
      <c r="D126" s="249" t="s">
        <v>155</v>
      </c>
      <c r="E126" s="255" t="s">
        <v>1</v>
      </c>
      <c r="F126" s="256" t="s">
        <v>156</v>
      </c>
      <c r="G126" s="254"/>
      <c r="H126" s="255" t="s">
        <v>1</v>
      </c>
      <c r="I126" s="257"/>
      <c r="J126" s="254"/>
      <c r="K126" s="254"/>
      <c r="L126" s="258"/>
      <c r="M126" s="259"/>
      <c r="N126" s="260"/>
      <c r="O126" s="260"/>
      <c r="P126" s="260"/>
      <c r="Q126" s="260"/>
      <c r="R126" s="260"/>
      <c r="S126" s="260"/>
      <c r="T126" s="260"/>
      <c r="U126" s="261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62" t="s">
        <v>155</v>
      </c>
      <c r="AU126" s="262" t="s">
        <v>85</v>
      </c>
      <c r="AV126" s="13" t="s">
        <v>83</v>
      </c>
      <c r="AW126" s="13" t="s">
        <v>32</v>
      </c>
      <c r="AX126" s="13" t="s">
        <v>75</v>
      </c>
      <c r="AY126" s="262" t="s">
        <v>145</v>
      </c>
    </row>
    <row r="127" s="14" customFormat="1">
      <c r="A127" s="14"/>
      <c r="B127" s="263"/>
      <c r="C127" s="264"/>
      <c r="D127" s="249" t="s">
        <v>155</v>
      </c>
      <c r="E127" s="265" t="s">
        <v>1</v>
      </c>
      <c r="F127" s="266" t="s">
        <v>157</v>
      </c>
      <c r="G127" s="264"/>
      <c r="H127" s="267">
        <v>210</v>
      </c>
      <c r="I127" s="268"/>
      <c r="J127" s="264"/>
      <c r="K127" s="264"/>
      <c r="L127" s="269"/>
      <c r="M127" s="270"/>
      <c r="N127" s="271"/>
      <c r="O127" s="271"/>
      <c r="P127" s="271"/>
      <c r="Q127" s="271"/>
      <c r="R127" s="271"/>
      <c r="S127" s="271"/>
      <c r="T127" s="271"/>
      <c r="U127" s="272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73" t="s">
        <v>155</v>
      </c>
      <c r="AU127" s="273" t="s">
        <v>85</v>
      </c>
      <c r="AV127" s="14" t="s">
        <v>85</v>
      </c>
      <c r="AW127" s="14" t="s">
        <v>32</v>
      </c>
      <c r="AX127" s="14" t="s">
        <v>83</v>
      </c>
      <c r="AY127" s="273" t="s">
        <v>145</v>
      </c>
    </row>
    <row r="128" s="2" customFormat="1" ht="21.75" customHeight="1">
      <c r="A128" s="39"/>
      <c r="B128" s="40"/>
      <c r="C128" s="236" t="s">
        <v>85</v>
      </c>
      <c r="D128" s="236" t="s">
        <v>147</v>
      </c>
      <c r="E128" s="237" t="s">
        <v>158</v>
      </c>
      <c r="F128" s="238" t="s">
        <v>159</v>
      </c>
      <c r="G128" s="239" t="s">
        <v>160</v>
      </c>
      <c r="H128" s="240">
        <v>540</v>
      </c>
      <c r="I128" s="241"/>
      <c r="J128" s="242">
        <f>ROUND(I128*H128,2)</f>
        <v>0</v>
      </c>
      <c r="K128" s="238" t="s">
        <v>150</v>
      </c>
      <c r="L128" s="45"/>
      <c r="M128" s="243" t="s">
        <v>1</v>
      </c>
      <c r="N128" s="244" t="s">
        <v>40</v>
      </c>
      <c r="O128" s="92"/>
      <c r="P128" s="245">
        <f>O128*H128</f>
        <v>0</v>
      </c>
      <c r="Q128" s="245">
        <v>4.0000000000000003E-05</v>
      </c>
      <c r="R128" s="245">
        <f>Q128*H128</f>
        <v>0.021600000000000001</v>
      </c>
      <c r="S128" s="245">
        <v>0</v>
      </c>
      <c r="T128" s="245">
        <f>S128*H128</f>
        <v>0</v>
      </c>
      <c r="U128" s="246" t="s">
        <v>1</v>
      </c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7" t="s">
        <v>151</v>
      </c>
      <c r="AT128" s="247" t="s">
        <v>147</v>
      </c>
      <c r="AU128" s="247" t="s">
        <v>85</v>
      </c>
      <c r="AY128" s="18" t="s">
        <v>145</v>
      </c>
      <c r="BE128" s="248">
        <f>IF(N128="základní",J128,0)</f>
        <v>0</v>
      </c>
      <c r="BF128" s="248">
        <f>IF(N128="snížená",J128,0)</f>
        <v>0</v>
      </c>
      <c r="BG128" s="248">
        <f>IF(N128="zákl. přenesená",J128,0)</f>
        <v>0</v>
      </c>
      <c r="BH128" s="248">
        <f>IF(N128="sníž. přenesená",J128,0)</f>
        <v>0</v>
      </c>
      <c r="BI128" s="248">
        <f>IF(N128="nulová",J128,0)</f>
        <v>0</v>
      </c>
      <c r="BJ128" s="18" t="s">
        <v>83</v>
      </c>
      <c r="BK128" s="248">
        <f>ROUND(I128*H128,2)</f>
        <v>0</v>
      </c>
      <c r="BL128" s="18" t="s">
        <v>151</v>
      </c>
      <c r="BM128" s="247" t="s">
        <v>161</v>
      </c>
    </row>
    <row r="129" s="2" customFormat="1">
      <c r="A129" s="39"/>
      <c r="B129" s="40"/>
      <c r="C129" s="41"/>
      <c r="D129" s="249" t="s">
        <v>153</v>
      </c>
      <c r="E129" s="41"/>
      <c r="F129" s="250" t="s">
        <v>162</v>
      </c>
      <c r="G129" s="41"/>
      <c r="H129" s="41"/>
      <c r="I129" s="146"/>
      <c r="J129" s="41"/>
      <c r="K129" s="41"/>
      <c r="L129" s="45"/>
      <c r="M129" s="251"/>
      <c r="N129" s="252"/>
      <c r="O129" s="92"/>
      <c r="P129" s="92"/>
      <c r="Q129" s="92"/>
      <c r="R129" s="92"/>
      <c r="S129" s="92"/>
      <c r="T129" s="92"/>
      <c r="U129" s="93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153</v>
      </c>
      <c r="AU129" s="18" t="s">
        <v>85</v>
      </c>
    </row>
    <row r="130" s="13" customFormat="1">
      <c r="A130" s="13"/>
      <c r="B130" s="253"/>
      <c r="C130" s="254"/>
      <c r="D130" s="249" t="s">
        <v>155</v>
      </c>
      <c r="E130" s="255" t="s">
        <v>1</v>
      </c>
      <c r="F130" s="256" t="s">
        <v>163</v>
      </c>
      <c r="G130" s="254"/>
      <c r="H130" s="255" t="s">
        <v>1</v>
      </c>
      <c r="I130" s="257"/>
      <c r="J130" s="254"/>
      <c r="K130" s="254"/>
      <c r="L130" s="258"/>
      <c r="M130" s="259"/>
      <c r="N130" s="260"/>
      <c r="O130" s="260"/>
      <c r="P130" s="260"/>
      <c r="Q130" s="260"/>
      <c r="R130" s="260"/>
      <c r="S130" s="260"/>
      <c r="T130" s="260"/>
      <c r="U130" s="261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2" t="s">
        <v>155</v>
      </c>
      <c r="AU130" s="262" t="s">
        <v>85</v>
      </c>
      <c r="AV130" s="13" t="s">
        <v>83</v>
      </c>
      <c r="AW130" s="13" t="s">
        <v>32</v>
      </c>
      <c r="AX130" s="13" t="s">
        <v>75</v>
      </c>
      <c r="AY130" s="262" t="s">
        <v>145</v>
      </c>
    </row>
    <row r="131" s="14" customFormat="1">
      <c r="A131" s="14"/>
      <c r="B131" s="263"/>
      <c r="C131" s="264"/>
      <c r="D131" s="249" t="s">
        <v>155</v>
      </c>
      <c r="E131" s="265" t="s">
        <v>1</v>
      </c>
      <c r="F131" s="266" t="s">
        <v>164</v>
      </c>
      <c r="G131" s="264"/>
      <c r="H131" s="267">
        <v>540</v>
      </c>
      <c r="I131" s="268"/>
      <c r="J131" s="264"/>
      <c r="K131" s="264"/>
      <c r="L131" s="269"/>
      <c r="M131" s="270"/>
      <c r="N131" s="271"/>
      <c r="O131" s="271"/>
      <c r="P131" s="271"/>
      <c r="Q131" s="271"/>
      <c r="R131" s="271"/>
      <c r="S131" s="271"/>
      <c r="T131" s="271"/>
      <c r="U131" s="272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73" t="s">
        <v>155</v>
      </c>
      <c r="AU131" s="273" t="s">
        <v>85</v>
      </c>
      <c r="AV131" s="14" t="s">
        <v>85</v>
      </c>
      <c r="AW131" s="14" t="s">
        <v>32</v>
      </c>
      <c r="AX131" s="14" t="s">
        <v>83</v>
      </c>
      <c r="AY131" s="273" t="s">
        <v>145</v>
      </c>
    </row>
    <row r="132" s="2" customFormat="1" ht="21.75" customHeight="1">
      <c r="A132" s="39"/>
      <c r="B132" s="40"/>
      <c r="C132" s="236" t="s">
        <v>108</v>
      </c>
      <c r="D132" s="236" t="s">
        <v>147</v>
      </c>
      <c r="E132" s="237" t="s">
        <v>165</v>
      </c>
      <c r="F132" s="238" t="s">
        <v>166</v>
      </c>
      <c r="G132" s="239" t="s">
        <v>167</v>
      </c>
      <c r="H132" s="240">
        <v>30</v>
      </c>
      <c r="I132" s="241"/>
      <c r="J132" s="242">
        <f>ROUND(I132*H132,2)</f>
        <v>0</v>
      </c>
      <c r="K132" s="238" t="s">
        <v>150</v>
      </c>
      <c r="L132" s="45"/>
      <c r="M132" s="243" t="s">
        <v>1</v>
      </c>
      <c r="N132" s="244" t="s">
        <v>40</v>
      </c>
      <c r="O132" s="92"/>
      <c r="P132" s="245">
        <f>O132*H132</f>
        <v>0</v>
      </c>
      <c r="Q132" s="245">
        <v>0</v>
      </c>
      <c r="R132" s="245">
        <f>Q132*H132</f>
        <v>0</v>
      </c>
      <c r="S132" s="245">
        <v>0</v>
      </c>
      <c r="T132" s="245">
        <f>S132*H132</f>
        <v>0</v>
      </c>
      <c r="U132" s="246" t="s">
        <v>1</v>
      </c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7" t="s">
        <v>151</v>
      </c>
      <c r="AT132" s="247" t="s">
        <v>147</v>
      </c>
      <c r="AU132" s="247" t="s">
        <v>85</v>
      </c>
      <c r="AY132" s="18" t="s">
        <v>145</v>
      </c>
      <c r="BE132" s="248">
        <f>IF(N132="základní",J132,0)</f>
        <v>0</v>
      </c>
      <c r="BF132" s="248">
        <f>IF(N132="snížená",J132,0)</f>
        <v>0</v>
      </c>
      <c r="BG132" s="248">
        <f>IF(N132="zákl. přenesená",J132,0)</f>
        <v>0</v>
      </c>
      <c r="BH132" s="248">
        <f>IF(N132="sníž. přenesená",J132,0)</f>
        <v>0</v>
      </c>
      <c r="BI132" s="248">
        <f>IF(N132="nulová",J132,0)</f>
        <v>0</v>
      </c>
      <c r="BJ132" s="18" t="s">
        <v>83</v>
      </c>
      <c r="BK132" s="248">
        <f>ROUND(I132*H132,2)</f>
        <v>0</v>
      </c>
      <c r="BL132" s="18" t="s">
        <v>151</v>
      </c>
      <c r="BM132" s="247" t="s">
        <v>168</v>
      </c>
    </row>
    <row r="133" s="2" customFormat="1">
      <c r="A133" s="39"/>
      <c r="B133" s="40"/>
      <c r="C133" s="41"/>
      <c r="D133" s="249" t="s">
        <v>153</v>
      </c>
      <c r="E133" s="41"/>
      <c r="F133" s="250" t="s">
        <v>169</v>
      </c>
      <c r="G133" s="41"/>
      <c r="H133" s="41"/>
      <c r="I133" s="146"/>
      <c r="J133" s="41"/>
      <c r="K133" s="41"/>
      <c r="L133" s="45"/>
      <c r="M133" s="251"/>
      <c r="N133" s="252"/>
      <c r="O133" s="92"/>
      <c r="P133" s="92"/>
      <c r="Q133" s="92"/>
      <c r="R133" s="92"/>
      <c r="S133" s="92"/>
      <c r="T133" s="92"/>
      <c r="U133" s="93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153</v>
      </c>
      <c r="AU133" s="18" t="s">
        <v>85</v>
      </c>
    </row>
    <row r="134" s="2" customFormat="1" ht="21.75" customHeight="1">
      <c r="A134" s="39"/>
      <c r="B134" s="40"/>
      <c r="C134" s="236" t="s">
        <v>151</v>
      </c>
      <c r="D134" s="236" t="s">
        <v>147</v>
      </c>
      <c r="E134" s="237" t="s">
        <v>170</v>
      </c>
      <c r="F134" s="238" t="s">
        <v>171</v>
      </c>
      <c r="G134" s="239" t="s">
        <v>97</v>
      </c>
      <c r="H134" s="240">
        <v>38.283999999999999</v>
      </c>
      <c r="I134" s="241"/>
      <c r="J134" s="242">
        <f>ROUND(I134*H134,2)</f>
        <v>0</v>
      </c>
      <c r="K134" s="238" t="s">
        <v>150</v>
      </c>
      <c r="L134" s="45"/>
      <c r="M134" s="243" t="s">
        <v>1</v>
      </c>
      <c r="N134" s="244" t="s">
        <v>40</v>
      </c>
      <c r="O134" s="92"/>
      <c r="P134" s="245">
        <f>O134*H134</f>
        <v>0</v>
      </c>
      <c r="Q134" s="245">
        <v>0</v>
      </c>
      <c r="R134" s="245">
        <f>Q134*H134</f>
        <v>0</v>
      </c>
      <c r="S134" s="245">
        <v>0</v>
      </c>
      <c r="T134" s="245">
        <f>S134*H134</f>
        <v>0</v>
      </c>
      <c r="U134" s="246" t="s">
        <v>1</v>
      </c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7" t="s">
        <v>151</v>
      </c>
      <c r="AT134" s="247" t="s">
        <v>147</v>
      </c>
      <c r="AU134" s="247" t="s">
        <v>85</v>
      </c>
      <c r="AY134" s="18" t="s">
        <v>145</v>
      </c>
      <c r="BE134" s="248">
        <f>IF(N134="základní",J134,0)</f>
        <v>0</v>
      </c>
      <c r="BF134" s="248">
        <f>IF(N134="snížená",J134,0)</f>
        <v>0</v>
      </c>
      <c r="BG134" s="248">
        <f>IF(N134="zákl. přenesená",J134,0)</f>
        <v>0</v>
      </c>
      <c r="BH134" s="248">
        <f>IF(N134="sníž. přenesená",J134,0)</f>
        <v>0</v>
      </c>
      <c r="BI134" s="248">
        <f>IF(N134="nulová",J134,0)</f>
        <v>0</v>
      </c>
      <c r="BJ134" s="18" t="s">
        <v>83</v>
      </c>
      <c r="BK134" s="248">
        <f>ROUND(I134*H134,2)</f>
        <v>0</v>
      </c>
      <c r="BL134" s="18" t="s">
        <v>151</v>
      </c>
      <c r="BM134" s="247" t="s">
        <v>172</v>
      </c>
    </row>
    <row r="135" s="2" customFormat="1">
      <c r="A135" s="39"/>
      <c r="B135" s="40"/>
      <c r="C135" s="41"/>
      <c r="D135" s="249" t="s">
        <v>153</v>
      </c>
      <c r="E135" s="41"/>
      <c r="F135" s="250" t="s">
        <v>173</v>
      </c>
      <c r="G135" s="41"/>
      <c r="H135" s="41"/>
      <c r="I135" s="146"/>
      <c r="J135" s="41"/>
      <c r="K135" s="41"/>
      <c r="L135" s="45"/>
      <c r="M135" s="251"/>
      <c r="N135" s="252"/>
      <c r="O135" s="92"/>
      <c r="P135" s="92"/>
      <c r="Q135" s="92"/>
      <c r="R135" s="92"/>
      <c r="S135" s="92"/>
      <c r="T135" s="92"/>
      <c r="U135" s="93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153</v>
      </c>
      <c r="AU135" s="18" t="s">
        <v>85</v>
      </c>
    </row>
    <row r="136" s="14" customFormat="1">
      <c r="A136" s="14"/>
      <c r="B136" s="263"/>
      <c r="C136" s="264"/>
      <c r="D136" s="249" t="s">
        <v>155</v>
      </c>
      <c r="E136" s="265" t="s">
        <v>1</v>
      </c>
      <c r="F136" s="266" t="s">
        <v>113</v>
      </c>
      <c r="G136" s="264"/>
      <c r="H136" s="267">
        <v>38.283999999999999</v>
      </c>
      <c r="I136" s="268"/>
      <c r="J136" s="264"/>
      <c r="K136" s="264"/>
      <c r="L136" s="269"/>
      <c r="M136" s="270"/>
      <c r="N136" s="271"/>
      <c r="O136" s="271"/>
      <c r="P136" s="271"/>
      <c r="Q136" s="271"/>
      <c r="R136" s="271"/>
      <c r="S136" s="271"/>
      <c r="T136" s="271"/>
      <c r="U136" s="272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3" t="s">
        <v>155</v>
      </c>
      <c r="AU136" s="273" t="s">
        <v>85</v>
      </c>
      <c r="AV136" s="14" t="s">
        <v>85</v>
      </c>
      <c r="AW136" s="14" t="s">
        <v>32</v>
      </c>
      <c r="AX136" s="14" t="s">
        <v>83</v>
      </c>
      <c r="AY136" s="273" t="s">
        <v>145</v>
      </c>
    </row>
    <row r="137" s="2" customFormat="1" ht="21.75" customHeight="1">
      <c r="A137" s="39"/>
      <c r="B137" s="40"/>
      <c r="C137" s="236" t="s">
        <v>174</v>
      </c>
      <c r="D137" s="236" t="s">
        <v>147</v>
      </c>
      <c r="E137" s="237" t="s">
        <v>175</v>
      </c>
      <c r="F137" s="238" t="s">
        <v>176</v>
      </c>
      <c r="G137" s="239" t="s">
        <v>97</v>
      </c>
      <c r="H137" s="240">
        <v>4.7859999999999996</v>
      </c>
      <c r="I137" s="241"/>
      <c r="J137" s="242">
        <f>ROUND(I137*H137,2)</f>
        <v>0</v>
      </c>
      <c r="K137" s="238" t="s">
        <v>150</v>
      </c>
      <c r="L137" s="45"/>
      <c r="M137" s="243" t="s">
        <v>1</v>
      </c>
      <c r="N137" s="244" t="s">
        <v>40</v>
      </c>
      <c r="O137" s="92"/>
      <c r="P137" s="245">
        <f>O137*H137</f>
        <v>0</v>
      </c>
      <c r="Q137" s="245">
        <v>0.13614000000000001</v>
      </c>
      <c r="R137" s="245">
        <f>Q137*H137</f>
        <v>0.65156603999999996</v>
      </c>
      <c r="S137" s="245">
        <v>0</v>
      </c>
      <c r="T137" s="245">
        <f>S137*H137</f>
        <v>0</v>
      </c>
      <c r="U137" s="246" t="s">
        <v>1</v>
      </c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7" t="s">
        <v>151</v>
      </c>
      <c r="AT137" s="247" t="s">
        <v>147</v>
      </c>
      <c r="AU137" s="247" t="s">
        <v>85</v>
      </c>
      <c r="AY137" s="18" t="s">
        <v>145</v>
      </c>
      <c r="BE137" s="248">
        <f>IF(N137="základní",J137,0)</f>
        <v>0</v>
      </c>
      <c r="BF137" s="248">
        <f>IF(N137="snížená",J137,0)</f>
        <v>0</v>
      </c>
      <c r="BG137" s="248">
        <f>IF(N137="zákl. přenesená",J137,0)</f>
        <v>0</v>
      </c>
      <c r="BH137" s="248">
        <f>IF(N137="sníž. přenesená",J137,0)</f>
        <v>0</v>
      </c>
      <c r="BI137" s="248">
        <f>IF(N137="nulová",J137,0)</f>
        <v>0</v>
      </c>
      <c r="BJ137" s="18" t="s">
        <v>83</v>
      </c>
      <c r="BK137" s="248">
        <f>ROUND(I137*H137,2)</f>
        <v>0</v>
      </c>
      <c r="BL137" s="18" t="s">
        <v>151</v>
      </c>
      <c r="BM137" s="247" t="s">
        <v>177</v>
      </c>
    </row>
    <row r="138" s="2" customFormat="1">
      <c r="A138" s="39"/>
      <c r="B138" s="40"/>
      <c r="C138" s="41"/>
      <c r="D138" s="249" t="s">
        <v>153</v>
      </c>
      <c r="E138" s="41"/>
      <c r="F138" s="250" t="s">
        <v>178</v>
      </c>
      <c r="G138" s="41"/>
      <c r="H138" s="41"/>
      <c r="I138" s="146"/>
      <c r="J138" s="41"/>
      <c r="K138" s="41"/>
      <c r="L138" s="45"/>
      <c r="M138" s="251"/>
      <c r="N138" s="252"/>
      <c r="O138" s="92"/>
      <c r="P138" s="92"/>
      <c r="Q138" s="92"/>
      <c r="R138" s="92"/>
      <c r="S138" s="92"/>
      <c r="T138" s="92"/>
      <c r="U138" s="93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153</v>
      </c>
      <c r="AU138" s="18" t="s">
        <v>85</v>
      </c>
    </row>
    <row r="139" s="13" customFormat="1">
      <c r="A139" s="13"/>
      <c r="B139" s="253"/>
      <c r="C139" s="254"/>
      <c r="D139" s="249" t="s">
        <v>155</v>
      </c>
      <c r="E139" s="255" t="s">
        <v>1</v>
      </c>
      <c r="F139" s="256" t="s">
        <v>179</v>
      </c>
      <c r="G139" s="254"/>
      <c r="H139" s="255" t="s">
        <v>1</v>
      </c>
      <c r="I139" s="257"/>
      <c r="J139" s="254"/>
      <c r="K139" s="254"/>
      <c r="L139" s="258"/>
      <c r="M139" s="259"/>
      <c r="N139" s="260"/>
      <c r="O139" s="260"/>
      <c r="P139" s="260"/>
      <c r="Q139" s="260"/>
      <c r="R139" s="260"/>
      <c r="S139" s="260"/>
      <c r="T139" s="260"/>
      <c r="U139" s="261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2" t="s">
        <v>155</v>
      </c>
      <c r="AU139" s="262" t="s">
        <v>85</v>
      </c>
      <c r="AV139" s="13" t="s">
        <v>83</v>
      </c>
      <c r="AW139" s="13" t="s">
        <v>32</v>
      </c>
      <c r="AX139" s="13" t="s">
        <v>75</v>
      </c>
      <c r="AY139" s="262" t="s">
        <v>145</v>
      </c>
    </row>
    <row r="140" s="14" customFormat="1">
      <c r="A140" s="14"/>
      <c r="B140" s="263"/>
      <c r="C140" s="264"/>
      <c r="D140" s="249" t="s">
        <v>155</v>
      </c>
      <c r="E140" s="265" t="s">
        <v>95</v>
      </c>
      <c r="F140" s="266" t="s">
        <v>180</v>
      </c>
      <c r="G140" s="264"/>
      <c r="H140" s="267">
        <v>4.7859999999999996</v>
      </c>
      <c r="I140" s="268"/>
      <c r="J140" s="264"/>
      <c r="K140" s="264"/>
      <c r="L140" s="269"/>
      <c r="M140" s="270"/>
      <c r="N140" s="271"/>
      <c r="O140" s="271"/>
      <c r="P140" s="271"/>
      <c r="Q140" s="271"/>
      <c r="R140" s="271"/>
      <c r="S140" s="271"/>
      <c r="T140" s="271"/>
      <c r="U140" s="272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3" t="s">
        <v>155</v>
      </c>
      <c r="AU140" s="273" t="s">
        <v>85</v>
      </c>
      <c r="AV140" s="14" t="s">
        <v>85</v>
      </c>
      <c r="AW140" s="14" t="s">
        <v>32</v>
      </c>
      <c r="AX140" s="14" t="s">
        <v>83</v>
      </c>
      <c r="AY140" s="273" t="s">
        <v>145</v>
      </c>
    </row>
    <row r="141" s="2" customFormat="1" ht="21.75" customHeight="1">
      <c r="A141" s="39"/>
      <c r="B141" s="40"/>
      <c r="C141" s="236" t="s">
        <v>181</v>
      </c>
      <c r="D141" s="236" t="s">
        <v>147</v>
      </c>
      <c r="E141" s="237" t="s">
        <v>182</v>
      </c>
      <c r="F141" s="238" t="s">
        <v>183</v>
      </c>
      <c r="G141" s="239" t="s">
        <v>111</v>
      </c>
      <c r="H141" s="240">
        <v>164.40000000000001</v>
      </c>
      <c r="I141" s="241"/>
      <c r="J141" s="242">
        <f>ROUND(I141*H141,2)</f>
        <v>0</v>
      </c>
      <c r="K141" s="238" t="s">
        <v>150</v>
      </c>
      <c r="L141" s="45"/>
      <c r="M141" s="243" t="s">
        <v>1</v>
      </c>
      <c r="N141" s="244" t="s">
        <v>40</v>
      </c>
      <c r="O141" s="92"/>
      <c r="P141" s="245">
        <f>O141*H141</f>
        <v>0</v>
      </c>
      <c r="Q141" s="245">
        <v>0.00011</v>
      </c>
      <c r="R141" s="245">
        <f>Q141*H141</f>
        <v>0.018084000000000003</v>
      </c>
      <c r="S141" s="245">
        <v>0</v>
      </c>
      <c r="T141" s="245">
        <f>S141*H141</f>
        <v>0</v>
      </c>
      <c r="U141" s="246" t="s">
        <v>1</v>
      </c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7" t="s">
        <v>151</v>
      </c>
      <c r="AT141" s="247" t="s">
        <v>147</v>
      </c>
      <c r="AU141" s="247" t="s">
        <v>85</v>
      </c>
      <c r="AY141" s="18" t="s">
        <v>145</v>
      </c>
      <c r="BE141" s="248">
        <f>IF(N141="základní",J141,0)</f>
        <v>0</v>
      </c>
      <c r="BF141" s="248">
        <f>IF(N141="snížená",J141,0)</f>
        <v>0</v>
      </c>
      <c r="BG141" s="248">
        <f>IF(N141="zákl. přenesená",J141,0)</f>
        <v>0</v>
      </c>
      <c r="BH141" s="248">
        <f>IF(N141="sníž. přenesená",J141,0)</f>
        <v>0</v>
      </c>
      <c r="BI141" s="248">
        <f>IF(N141="nulová",J141,0)</f>
        <v>0</v>
      </c>
      <c r="BJ141" s="18" t="s">
        <v>83</v>
      </c>
      <c r="BK141" s="248">
        <f>ROUND(I141*H141,2)</f>
        <v>0</v>
      </c>
      <c r="BL141" s="18" t="s">
        <v>151</v>
      </c>
      <c r="BM141" s="247" t="s">
        <v>184</v>
      </c>
    </row>
    <row r="142" s="2" customFormat="1">
      <c r="A142" s="39"/>
      <c r="B142" s="40"/>
      <c r="C142" s="41"/>
      <c r="D142" s="249" t="s">
        <v>153</v>
      </c>
      <c r="E142" s="41"/>
      <c r="F142" s="250" t="s">
        <v>185</v>
      </c>
      <c r="G142" s="41"/>
      <c r="H142" s="41"/>
      <c r="I142" s="146"/>
      <c r="J142" s="41"/>
      <c r="K142" s="41"/>
      <c r="L142" s="45"/>
      <c r="M142" s="251"/>
      <c r="N142" s="252"/>
      <c r="O142" s="92"/>
      <c r="P142" s="92"/>
      <c r="Q142" s="92"/>
      <c r="R142" s="92"/>
      <c r="S142" s="92"/>
      <c r="T142" s="92"/>
      <c r="U142" s="93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153</v>
      </c>
      <c r="AU142" s="18" t="s">
        <v>85</v>
      </c>
    </row>
    <row r="143" s="13" customFormat="1">
      <c r="A143" s="13"/>
      <c r="B143" s="253"/>
      <c r="C143" s="254"/>
      <c r="D143" s="249" t="s">
        <v>155</v>
      </c>
      <c r="E143" s="255" t="s">
        <v>1</v>
      </c>
      <c r="F143" s="256" t="s">
        <v>186</v>
      </c>
      <c r="G143" s="254"/>
      <c r="H143" s="255" t="s">
        <v>1</v>
      </c>
      <c r="I143" s="257"/>
      <c r="J143" s="254"/>
      <c r="K143" s="254"/>
      <c r="L143" s="258"/>
      <c r="M143" s="259"/>
      <c r="N143" s="260"/>
      <c r="O143" s="260"/>
      <c r="P143" s="260"/>
      <c r="Q143" s="260"/>
      <c r="R143" s="260"/>
      <c r="S143" s="260"/>
      <c r="T143" s="260"/>
      <c r="U143" s="261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2" t="s">
        <v>155</v>
      </c>
      <c r="AU143" s="262" t="s">
        <v>85</v>
      </c>
      <c r="AV143" s="13" t="s">
        <v>83</v>
      </c>
      <c r="AW143" s="13" t="s">
        <v>32</v>
      </c>
      <c r="AX143" s="13" t="s">
        <v>75</v>
      </c>
      <c r="AY143" s="262" t="s">
        <v>145</v>
      </c>
    </row>
    <row r="144" s="14" customFormat="1">
      <c r="A144" s="14"/>
      <c r="B144" s="263"/>
      <c r="C144" s="264"/>
      <c r="D144" s="249" t="s">
        <v>155</v>
      </c>
      <c r="E144" s="265" t="s">
        <v>1</v>
      </c>
      <c r="F144" s="266" t="s">
        <v>187</v>
      </c>
      <c r="G144" s="264"/>
      <c r="H144" s="267">
        <v>95.719999999999999</v>
      </c>
      <c r="I144" s="268"/>
      <c r="J144" s="264"/>
      <c r="K144" s="264"/>
      <c r="L144" s="269"/>
      <c r="M144" s="270"/>
      <c r="N144" s="271"/>
      <c r="O144" s="271"/>
      <c r="P144" s="271"/>
      <c r="Q144" s="271"/>
      <c r="R144" s="271"/>
      <c r="S144" s="271"/>
      <c r="T144" s="271"/>
      <c r="U144" s="272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3" t="s">
        <v>155</v>
      </c>
      <c r="AU144" s="273" t="s">
        <v>85</v>
      </c>
      <c r="AV144" s="14" t="s">
        <v>85</v>
      </c>
      <c r="AW144" s="14" t="s">
        <v>32</v>
      </c>
      <c r="AX144" s="14" t="s">
        <v>75</v>
      </c>
      <c r="AY144" s="273" t="s">
        <v>145</v>
      </c>
    </row>
    <row r="145" s="13" customFormat="1">
      <c r="A145" s="13"/>
      <c r="B145" s="253"/>
      <c r="C145" s="254"/>
      <c r="D145" s="249" t="s">
        <v>155</v>
      </c>
      <c r="E145" s="255" t="s">
        <v>1</v>
      </c>
      <c r="F145" s="256" t="s">
        <v>188</v>
      </c>
      <c r="G145" s="254"/>
      <c r="H145" s="255" t="s">
        <v>1</v>
      </c>
      <c r="I145" s="257"/>
      <c r="J145" s="254"/>
      <c r="K145" s="254"/>
      <c r="L145" s="258"/>
      <c r="M145" s="259"/>
      <c r="N145" s="260"/>
      <c r="O145" s="260"/>
      <c r="P145" s="260"/>
      <c r="Q145" s="260"/>
      <c r="R145" s="260"/>
      <c r="S145" s="260"/>
      <c r="T145" s="260"/>
      <c r="U145" s="261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2" t="s">
        <v>155</v>
      </c>
      <c r="AU145" s="262" t="s">
        <v>85</v>
      </c>
      <c r="AV145" s="13" t="s">
        <v>83</v>
      </c>
      <c r="AW145" s="13" t="s">
        <v>32</v>
      </c>
      <c r="AX145" s="13" t="s">
        <v>75</v>
      </c>
      <c r="AY145" s="262" t="s">
        <v>145</v>
      </c>
    </row>
    <row r="146" s="14" customFormat="1">
      <c r="A146" s="14"/>
      <c r="B146" s="263"/>
      <c r="C146" s="264"/>
      <c r="D146" s="249" t="s">
        <v>155</v>
      </c>
      <c r="E146" s="265" t="s">
        <v>1</v>
      </c>
      <c r="F146" s="266" t="s">
        <v>189</v>
      </c>
      <c r="G146" s="264"/>
      <c r="H146" s="267">
        <v>68.680000000000007</v>
      </c>
      <c r="I146" s="268"/>
      <c r="J146" s="264"/>
      <c r="K146" s="264"/>
      <c r="L146" s="269"/>
      <c r="M146" s="270"/>
      <c r="N146" s="271"/>
      <c r="O146" s="271"/>
      <c r="P146" s="271"/>
      <c r="Q146" s="271"/>
      <c r="R146" s="271"/>
      <c r="S146" s="271"/>
      <c r="T146" s="271"/>
      <c r="U146" s="272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3" t="s">
        <v>155</v>
      </c>
      <c r="AU146" s="273" t="s">
        <v>85</v>
      </c>
      <c r="AV146" s="14" t="s">
        <v>85</v>
      </c>
      <c r="AW146" s="14" t="s">
        <v>32</v>
      </c>
      <c r="AX146" s="14" t="s">
        <v>75</v>
      </c>
      <c r="AY146" s="273" t="s">
        <v>145</v>
      </c>
    </row>
    <row r="147" s="15" customFormat="1">
      <c r="A147" s="15"/>
      <c r="B147" s="274"/>
      <c r="C147" s="275"/>
      <c r="D147" s="249" t="s">
        <v>155</v>
      </c>
      <c r="E147" s="276" t="s">
        <v>109</v>
      </c>
      <c r="F147" s="277" t="s">
        <v>190</v>
      </c>
      <c r="G147" s="275"/>
      <c r="H147" s="278">
        <v>164.40000000000001</v>
      </c>
      <c r="I147" s="279"/>
      <c r="J147" s="275"/>
      <c r="K147" s="275"/>
      <c r="L147" s="280"/>
      <c r="M147" s="281"/>
      <c r="N147" s="282"/>
      <c r="O147" s="282"/>
      <c r="P147" s="282"/>
      <c r="Q147" s="282"/>
      <c r="R147" s="282"/>
      <c r="S147" s="282"/>
      <c r="T147" s="282"/>
      <c r="U147" s="283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84" t="s">
        <v>155</v>
      </c>
      <c r="AU147" s="284" t="s">
        <v>85</v>
      </c>
      <c r="AV147" s="15" t="s">
        <v>151</v>
      </c>
      <c r="AW147" s="15" t="s">
        <v>32</v>
      </c>
      <c r="AX147" s="15" t="s">
        <v>83</v>
      </c>
      <c r="AY147" s="284" t="s">
        <v>145</v>
      </c>
    </row>
    <row r="148" s="2" customFormat="1" ht="16.5" customHeight="1">
      <c r="A148" s="39"/>
      <c r="B148" s="40"/>
      <c r="C148" s="285" t="s">
        <v>191</v>
      </c>
      <c r="D148" s="285" t="s">
        <v>192</v>
      </c>
      <c r="E148" s="286" t="s">
        <v>193</v>
      </c>
      <c r="F148" s="287" t="s">
        <v>194</v>
      </c>
      <c r="G148" s="288" t="s">
        <v>97</v>
      </c>
      <c r="H148" s="289">
        <v>5.2649999999999997</v>
      </c>
      <c r="I148" s="290"/>
      <c r="J148" s="291">
        <f>ROUND(I148*H148,2)</f>
        <v>0</v>
      </c>
      <c r="K148" s="287" t="s">
        <v>150</v>
      </c>
      <c r="L148" s="292"/>
      <c r="M148" s="293" t="s">
        <v>1</v>
      </c>
      <c r="N148" s="294" t="s">
        <v>40</v>
      </c>
      <c r="O148" s="92"/>
      <c r="P148" s="245">
        <f>O148*H148</f>
        <v>0</v>
      </c>
      <c r="Q148" s="245">
        <v>0.55000000000000004</v>
      </c>
      <c r="R148" s="245">
        <f>Q148*H148</f>
        <v>2.89575</v>
      </c>
      <c r="S148" s="245">
        <v>0</v>
      </c>
      <c r="T148" s="245">
        <f>S148*H148</f>
        <v>0</v>
      </c>
      <c r="U148" s="246" t="s">
        <v>1</v>
      </c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7" t="s">
        <v>195</v>
      </c>
      <c r="AT148" s="247" t="s">
        <v>192</v>
      </c>
      <c r="AU148" s="247" t="s">
        <v>85</v>
      </c>
      <c r="AY148" s="18" t="s">
        <v>145</v>
      </c>
      <c r="BE148" s="248">
        <f>IF(N148="základní",J148,0)</f>
        <v>0</v>
      </c>
      <c r="BF148" s="248">
        <f>IF(N148="snížená",J148,0)</f>
        <v>0</v>
      </c>
      <c r="BG148" s="248">
        <f>IF(N148="zákl. přenesená",J148,0)</f>
        <v>0</v>
      </c>
      <c r="BH148" s="248">
        <f>IF(N148="sníž. přenesená",J148,0)</f>
        <v>0</v>
      </c>
      <c r="BI148" s="248">
        <f>IF(N148="nulová",J148,0)</f>
        <v>0</v>
      </c>
      <c r="BJ148" s="18" t="s">
        <v>83</v>
      </c>
      <c r="BK148" s="248">
        <f>ROUND(I148*H148,2)</f>
        <v>0</v>
      </c>
      <c r="BL148" s="18" t="s">
        <v>151</v>
      </c>
      <c r="BM148" s="247" t="s">
        <v>196</v>
      </c>
    </row>
    <row r="149" s="2" customFormat="1">
      <c r="A149" s="39"/>
      <c r="B149" s="40"/>
      <c r="C149" s="41"/>
      <c r="D149" s="249" t="s">
        <v>153</v>
      </c>
      <c r="E149" s="41"/>
      <c r="F149" s="250" t="s">
        <v>197</v>
      </c>
      <c r="G149" s="41"/>
      <c r="H149" s="41"/>
      <c r="I149" s="146"/>
      <c r="J149" s="41"/>
      <c r="K149" s="41"/>
      <c r="L149" s="45"/>
      <c r="M149" s="251"/>
      <c r="N149" s="252"/>
      <c r="O149" s="92"/>
      <c r="P149" s="92"/>
      <c r="Q149" s="92"/>
      <c r="R149" s="92"/>
      <c r="S149" s="92"/>
      <c r="T149" s="92"/>
      <c r="U149" s="93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153</v>
      </c>
      <c r="AU149" s="18" t="s">
        <v>85</v>
      </c>
    </row>
    <row r="150" s="13" customFormat="1">
      <c r="A150" s="13"/>
      <c r="B150" s="253"/>
      <c r="C150" s="254"/>
      <c r="D150" s="249" t="s">
        <v>155</v>
      </c>
      <c r="E150" s="255" t="s">
        <v>1</v>
      </c>
      <c r="F150" s="256" t="s">
        <v>198</v>
      </c>
      <c r="G150" s="254"/>
      <c r="H150" s="255" t="s">
        <v>1</v>
      </c>
      <c r="I150" s="257"/>
      <c r="J150" s="254"/>
      <c r="K150" s="254"/>
      <c r="L150" s="258"/>
      <c r="M150" s="259"/>
      <c r="N150" s="260"/>
      <c r="O150" s="260"/>
      <c r="P150" s="260"/>
      <c r="Q150" s="260"/>
      <c r="R150" s="260"/>
      <c r="S150" s="260"/>
      <c r="T150" s="260"/>
      <c r="U150" s="261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2" t="s">
        <v>155</v>
      </c>
      <c r="AU150" s="262" t="s">
        <v>85</v>
      </c>
      <c r="AV150" s="13" t="s">
        <v>83</v>
      </c>
      <c r="AW150" s="13" t="s">
        <v>32</v>
      </c>
      <c r="AX150" s="13" t="s">
        <v>75</v>
      </c>
      <c r="AY150" s="262" t="s">
        <v>145</v>
      </c>
    </row>
    <row r="151" s="14" customFormat="1">
      <c r="A151" s="14"/>
      <c r="B151" s="263"/>
      <c r="C151" s="264"/>
      <c r="D151" s="249" t="s">
        <v>155</v>
      </c>
      <c r="E151" s="265" t="s">
        <v>1</v>
      </c>
      <c r="F151" s="266" t="s">
        <v>199</v>
      </c>
      <c r="G151" s="264"/>
      <c r="H151" s="267">
        <v>5.2649999999999997</v>
      </c>
      <c r="I151" s="268"/>
      <c r="J151" s="264"/>
      <c r="K151" s="264"/>
      <c r="L151" s="269"/>
      <c r="M151" s="270"/>
      <c r="N151" s="271"/>
      <c r="O151" s="271"/>
      <c r="P151" s="271"/>
      <c r="Q151" s="271"/>
      <c r="R151" s="271"/>
      <c r="S151" s="271"/>
      <c r="T151" s="271"/>
      <c r="U151" s="272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3" t="s">
        <v>155</v>
      </c>
      <c r="AU151" s="273" t="s">
        <v>85</v>
      </c>
      <c r="AV151" s="14" t="s">
        <v>85</v>
      </c>
      <c r="AW151" s="14" t="s">
        <v>32</v>
      </c>
      <c r="AX151" s="14" t="s">
        <v>83</v>
      </c>
      <c r="AY151" s="273" t="s">
        <v>145</v>
      </c>
    </row>
    <row r="152" s="2" customFormat="1" ht="21.75" customHeight="1">
      <c r="A152" s="39"/>
      <c r="B152" s="40"/>
      <c r="C152" s="236" t="s">
        <v>195</v>
      </c>
      <c r="D152" s="236" t="s">
        <v>147</v>
      </c>
      <c r="E152" s="237" t="s">
        <v>200</v>
      </c>
      <c r="F152" s="238" t="s">
        <v>201</v>
      </c>
      <c r="G152" s="239" t="s">
        <v>111</v>
      </c>
      <c r="H152" s="240">
        <v>164.40000000000001</v>
      </c>
      <c r="I152" s="241"/>
      <c r="J152" s="242">
        <f>ROUND(I152*H152,2)</f>
        <v>0</v>
      </c>
      <c r="K152" s="238" t="s">
        <v>150</v>
      </c>
      <c r="L152" s="45"/>
      <c r="M152" s="243" t="s">
        <v>1</v>
      </c>
      <c r="N152" s="244" t="s">
        <v>40</v>
      </c>
      <c r="O152" s="92"/>
      <c r="P152" s="245">
        <f>O152*H152</f>
        <v>0</v>
      </c>
      <c r="Q152" s="245">
        <v>0</v>
      </c>
      <c r="R152" s="245">
        <f>Q152*H152</f>
        <v>0</v>
      </c>
      <c r="S152" s="245">
        <v>0</v>
      </c>
      <c r="T152" s="245">
        <f>S152*H152</f>
        <v>0</v>
      </c>
      <c r="U152" s="246" t="s">
        <v>1</v>
      </c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7" t="s">
        <v>151</v>
      </c>
      <c r="AT152" s="247" t="s">
        <v>147</v>
      </c>
      <c r="AU152" s="247" t="s">
        <v>85</v>
      </c>
      <c r="AY152" s="18" t="s">
        <v>145</v>
      </c>
      <c r="BE152" s="248">
        <f>IF(N152="základní",J152,0)</f>
        <v>0</v>
      </c>
      <c r="BF152" s="248">
        <f>IF(N152="snížená",J152,0)</f>
        <v>0</v>
      </c>
      <c r="BG152" s="248">
        <f>IF(N152="zákl. přenesená",J152,0)</f>
        <v>0</v>
      </c>
      <c r="BH152" s="248">
        <f>IF(N152="sníž. přenesená",J152,0)</f>
        <v>0</v>
      </c>
      <c r="BI152" s="248">
        <f>IF(N152="nulová",J152,0)</f>
        <v>0</v>
      </c>
      <c r="BJ152" s="18" t="s">
        <v>83</v>
      </c>
      <c r="BK152" s="248">
        <f>ROUND(I152*H152,2)</f>
        <v>0</v>
      </c>
      <c r="BL152" s="18" t="s">
        <v>151</v>
      </c>
      <c r="BM152" s="247" t="s">
        <v>202</v>
      </c>
    </row>
    <row r="153" s="2" customFormat="1">
      <c r="A153" s="39"/>
      <c r="B153" s="40"/>
      <c r="C153" s="41"/>
      <c r="D153" s="249" t="s">
        <v>153</v>
      </c>
      <c r="E153" s="41"/>
      <c r="F153" s="250" t="s">
        <v>203</v>
      </c>
      <c r="G153" s="41"/>
      <c r="H153" s="41"/>
      <c r="I153" s="146"/>
      <c r="J153" s="41"/>
      <c r="K153" s="41"/>
      <c r="L153" s="45"/>
      <c r="M153" s="251"/>
      <c r="N153" s="252"/>
      <c r="O153" s="92"/>
      <c r="P153" s="92"/>
      <c r="Q153" s="92"/>
      <c r="R153" s="92"/>
      <c r="S153" s="92"/>
      <c r="T153" s="92"/>
      <c r="U153" s="93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153</v>
      </c>
      <c r="AU153" s="18" t="s">
        <v>85</v>
      </c>
    </row>
    <row r="154" s="14" customFormat="1">
      <c r="A154" s="14"/>
      <c r="B154" s="263"/>
      <c r="C154" s="264"/>
      <c r="D154" s="249" t="s">
        <v>155</v>
      </c>
      <c r="E154" s="265" t="s">
        <v>1</v>
      </c>
      <c r="F154" s="266" t="s">
        <v>109</v>
      </c>
      <c r="G154" s="264"/>
      <c r="H154" s="267">
        <v>164.40000000000001</v>
      </c>
      <c r="I154" s="268"/>
      <c r="J154" s="264"/>
      <c r="K154" s="264"/>
      <c r="L154" s="269"/>
      <c r="M154" s="270"/>
      <c r="N154" s="271"/>
      <c r="O154" s="271"/>
      <c r="P154" s="271"/>
      <c r="Q154" s="271"/>
      <c r="R154" s="271"/>
      <c r="S154" s="271"/>
      <c r="T154" s="271"/>
      <c r="U154" s="272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3" t="s">
        <v>155</v>
      </c>
      <c r="AU154" s="273" t="s">
        <v>85</v>
      </c>
      <c r="AV154" s="14" t="s">
        <v>85</v>
      </c>
      <c r="AW154" s="14" t="s">
        <v>32</v>
      </c>
      <c r="AX154" s="14" t="s">
        <v>83</v>
      </c>
      <c r="AY154" s="273" t="s">
        <v>145</v>
      </c>
    </row>
    <row r="155" s="2" customFormat="1" ht="16.5" customHeight="1">
      <c r="A155" s="39"/>
      <c r="B155" s="40"/>
      <c r="C155" s="236" t="s">
        <v>204</v>
      </c>
      <c r="D155" s="236" t="s">
        <v>147</v>
      </c>
      <c r="E155" s="237" t="s">
        <v>205</v>
      </c>
      <c r="F155" s="238" t="s">
        <v>206</v>
      </c>
      <c r="G155" s="239" t="s">
        <v>97</v>
      </c>
      <c r="H155" s="240">
        <v>68.756</v>
      </c>
      <c r="I155" s="241"/>
      <c r="J155" s="242">
        <f>ROUND(I155*H155,2)</f>
        <v>0</v>
      </c>
      <c r="K155" s="238" t="s">
        <v>150</v>
      </c>
      <c r="L155" s="45"/>
      <c r="M155" s="243" t="s">
        <v>1</v>
      </c>
      <c r="N155" s="244" t="s">
        <v>40</v>
      </c>
      <c r="O155" s="92"/>
      <c r="P155" s="245">
        <f>O155*H155</f>
        <v>0</v>
      </c>
      <c r="Q155" s="245">
        <v>0</v>
      </c>
      <c r="R155" s="245">
        <f>Q155*H155</f>
        <v>0</v>
      </c>
      <c r="S155" s="245">
        <v>0</v>
      </c>
      <c r="T155" s="245">
        <f>S155*H155</f>
        <v>0</v>
      </c>
      <c r="U155" s="246" t="s">
        <v>1</v>
      </c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7" t="s">
        <v>151</v>
      </c>
      <c r="AT155" s="247" t="s">
        <v>147</v>
      </c>
      <c r="AU155" s="247" t="s">
        <v>85</v>
      </c>
      <c r="AY155" s="18" t="s">
        <v>145</v>
      </c>
      <c r="BE155" s="248">
        <f>IF(N155="základní",J155,0)</f>
        <v>0</v>
      </c>
      <c r="BF155" s="248">
        <f>IF(N155="snížená",J155,0)</f>
        <v>0</v>
      </c>
      <c r="BG155" s="248">
        <f>IF(N155="zákl. přenesená",J155,0)</f>
        <v>0</v>
      </c>
      <c r="BH155" s="248">
        <f>IF(N155="sníž. přenesená",J155,0)</f>
        <v>0</v>
      </c>
      <c r="BI155" s="248">
        <f>IF(N155="nulová",J155,0)</f>
        <v>0</v>
      </c>
      <c r="BJ155" s="18" t="s">
        <v>83</v>
      </c>
      <c r="BK155" s="248">
        <f>ROUND(I155*H155,2)</f>
        <v>0</v>
      </c>
      <c r="BL155" s="18" t="s">
        <v>151</v>
      </c>
      <c r="BM155" s="247" t="s">
        <v>207</v>
      </c>
    </row>
    <row r="156" s="2" customFormat="1">
      <c r="A156" s="39"/>
      <c r="B156" s="40"/>
      <c r="C156" s="41"/>
      <c r="D156" s="249" t="s">
        <v>153</v>
      </c>
      <c r="E156" s="41"/>
      <c r="F156" s="250" t="s">
        <v>208</v>
      </c>
      <c r="G156" s="41"/>
      <c r="H156" s="41"/>
      <c r="I156" s="146"/>
      <c r="J156" s="41"/>
      <c r="K156" s="41"/>
      <c r="L156" s="45"/>
      <c r="M156" s="251"/>
      <c r="N156" s="252"/>
      <c r="O156" s="92"/>
      <c r="P156" s="92"/>
      <c r="Q156" s="92"/>
      <c r="R156" s="92"/>
      <c r="S156" s="92"/>
      <c r="T156" s="92"/>
      <c r="U156" s="93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153</v>
      </c>
      <c r="AU156" s="18" t="s">
        <v>85</v>
      </c>
    </row>
    <row r="157" s="13" customFormat="1">
      <c r="A157" s="13"/>
      <c r="B157" s="253"/>
      <c r="C157" s="254"/>
      <c r="D157" s="249" t="s">
        <v>155</v>
      </c>
      <c r="E157" s="255" t="s">
        <v>1</v>
      </c>
      <c r="F157" s="256" t="s">
        <v>209</v>
      </c>
      <c r="G157" s="254"/>
      <c r="H157" s="255" t="s">
        <v>1</v>
      </c>
      <c r="I157" s="257"/>
      <c r="J157" s="254"/>
      <c r="K157" s="254"/>
      <c r="L157" s="258"/>
      <c r="M157" s="259"/>
      <c r="N157" s="260"/>
      <c r="O157" s="260"/>
      <c r="P157" s="260"/>
      <c r="Q157" s="260"/>
      <c r="R157" s="260"/>
      <c r="S157" s="260"/>
      <c r="T157" s="260"/>
      <c r="U157" s="261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2" t="s">
        <v>155</v>
      </c>
      <c r="AU157" s="262" t="s">
        <v>85</v>
      </c>
      <c r="AV157" s="13" t="s">
        <v>83</v>
      </c>
      <c r="AW157" s="13" t="s">
        <v>32</v>
      </c>
      <c r="AX157" s="13" t="s">
        <v>75</v>
      </c>
      <c r="AY157" s="262" t="s">
        <v>145</v>
      </c>
    </row>
    <row r="158" s="13" customFormat="1">
      <c r="A158" s="13"/>
      <c r="B158" s="253"/>
      <c r="C158" s="254"/>
      <c r="D158" s="249" t="s">
        <v>155</v>
      </c>
      <c r="E158" s="255" t="s">
        <v>1</v>
      </c>
      <c r="F158" s="256" t="s">
        <v>186</v>
      </c>
      <c r="G158" s="254"/>
      <c r="H158" s="255" t="s">
        <v>1</v>
      </c>
      <c r="I158" s="257"/>
      <c r="J158" s="254"/>
      <c r="K158" s="254"/>
      <c r="L158" s="258"/>
      <c r="M158" s="259"/>
      <c r="N158" s="260"/>
      <c r="O158" s="260"/>
      <c r="P158" s="260"/>
      <c r="Q158" s="260"/>
      <c r="R158" s="260"/>
      <c r="S158" s="260"/>
      <c r="T158" s="260"/>
      <c r="U158" s="261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2" t="s">
        <v>155</v>
      </c>
      <c r="AU158" s="262" t="s">
        <v>85</v>
      </c>
      <c r="AV158" s="13" t="s">
        <v>83</v>
      </c>
      <c r="AW158" s="13" t="s">
        <v>32</v>
      </c>
      <c r="AX158" s="13" t="s">
        <v>75</v>
      </c>
      <c r="AY158" s="262" t="s">
        <v>145</v>
      </c>
    </row>
    <row r="159" s="14" customFormat="1">
      <c r="A159" s="14"/>
      <c r="B159" s="263"/>
      <c r="C159" s="264"/>
      <c r="D159" s="249" t="s">
        <v>155</v>
      </c>
      <c r="E159" s="265" t="s">
        <v>113</v>
      </c>
      <c r="F159" s="266" t="s">
        <v>210</v>
      </c>
      <c r="G159" s="264"/>
      <c r="H159" s="267">
        <v>38.283999999999999</v>
      </c>
      <c r="I159" s="268"/>
      <c r="J159" s="264"/>
      <c r="K159" s="264"/>
      <c r="L159" s="269"/>
      <c r="M159" s="270"/>
      <c r="N159" s="271"/>
      <c r="O159" s="271"/>
      <c r="P159" s="271"/>
      <c r="Q159" s="271"/>
      <c r="R159" s="271"/>
      <c r="S159" s="271"/>
      <c r="T159" s="271"/>
      <c r="U159" s="272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3" t="s">
        <v>155</v>
      </c>
      <c r="AU159" s="273" t="s">
        <v>85</v>
      </c>
      <c r="AV159" s="14" t="s">
        <v>85</v>
      </c>
      <c r="AW159" s="14" t="s">
        <v>32</v>
      </c>
      <c r="AX159" s="14" t="s">
        <v>75</v>
      </c>
      <c r="AY159" s="273" t="s">
        <v>145</v>
      </c>
    </row>
    <row r="160" s="13" customFormat="1">
      <c r="A160" s="13"/>
      <c r="B160" s="253"/>
      <c r="C160" s="254"/>
      <c r="D160" s="249" t="s">
        <v>155</v>
      </c>
      <c r="E160" s="255" t="s">
        <v>1</v>
      </c>
      <c r="F160" s="256" t="s">
        <v>188</v>
      </c>
      <c r="G160" s="254"/>
      <c r="H160" s="255" t="s">
        <v>1</v>
      </c>
      <c r="I160" s="257"/>
      <c r="J160" s="254"/>
      <c r="K160" s="254"/>
      <c r="L160" s="258"/>
      <c r="M160" s="259"/>
      <c r="N160" s="260"/>
      <c r="O160" s="260"/>
      <c r="P160" s="260"/>
      <c r="Q160" s="260"/>
      <c r="R160" s="260"/>
      <c r="S160" s="260"/>
      <c r="T160" s="260"/>
      <c r="U160" s="261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2" t="s">
        <v>155</v>
      </c>
      <c r="AU160" s="262" t="s">
        <v>85</v>
      </c>
      <c r="AV160" s="13" t="s">
        <v>83</v>
      </c>
      <c r="AW160" s="13" t="s">
        <v>32</v>
      </c>
      <c r="AX160" s="13" t="s">
        <v>75</v>
      </c>
      <c r="AY160" s="262" t="s">
        <v>145</v>
      </c>
    </row>
    <row r="161" s="14" customFormat="1">
      <c r="A161" s="14"/>
      <c r="B161" s="263"/>
      <c r="C161" s="264"/>
      <c r="D161" s="249" t="s">
        <v>155</v>
      </c>
      <c r="E161" s="265" t="s">
        <v>1</v>
      </c>
      <c r="F161" s="266" t="s">
        <v>211</v>
      </c>
      <c r="G161" s="264"/>
      <c r="H161" s="267">
        <v>27.472000000000001</v>
      </c>
      <c r="I161" s="268"/>
      <c r="J161" s="264"/>
      <c r="K161" s="264"/>
      <c r="L161" s="269"/>
      <c r="M161" s="270"/>
      <c r="N161" s="271"/>
      <c r="O161" s="271"/>
      <c r="P161" s="271"/>
      <c r="Q161" s="271"/>
      <c r="R161" s="271"/>
      <c r="S161" s="271"/>
      <c r="T161" s="271"/>
      <c r="U161" s="272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3" t="s">
        <v>155</v>
      </c>
      <c r="AU161" s="273" t="s">
        <v>85</v>
      </c>
      <c r="AV161" s="14" t="s">
        <v>85</v>
      </c>
      <c r="AW161" s="14" t="s">
        <v>32</v>
      </c>
      <c r="AX161" s="14" t="s">
        <v>75</v>
      </c>
      <c r="AY161" s="273" t="s">
        <v>145</v>
      </c>
    </row>
    <row r="162" s="16" customFormat="1">
      <c r="A162" s="16"/>
      <c r="B162" s="295"/>
      <c r="C162" s="296"/>
      <c r="D162" s="249" t="s">
        <v>155</v>
      </c>
      <c r="E162" s="297" t="s">
        <v>1</v>
      </c>
      <c r="F162" s="298" t="s">
        <v>212</v>
      </c>
      <c r="G162" s="296"/>
      <c r="H162" s="299">
        <v>65.756</v>
      </c>
      <c r="I162" s="300"/>
      <c r="J162" s="296"/>
      <c r="K162" s="296"/>
      <c r="L162" s="301"/>
      <c r="M162" s="302"/>
      <c r="N162" s="303"/>
      <c r="O162" s="303"/>
      <c r="P162" s="303"/>
      <c r="Q162" s="303"/>
      <c r="R162" s="303"/>
      <c r="S162" s="303"/>
      <c r="T162" s="303"/>
      <c r="U162" s="304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T162" s="305" t="s">
        <v>155</v>
      </c>
      <c r="AU162" s="305" t="s">
        <v>85</v>
      </c>
      <c r="AV162" s="16" t="s">
        <v>108</v>
      </c>
      <c r="AW162" s="16" t="s">
        <v>32</v>
      </c>
      <c r="AX162" s="16" t="s">
        <v>75</v>
      </c>
      <c r="AY162" s="305" t="s">
        <v>145</v>
      </c>
    </row>
    <row r="163" s="13" customFormat="1">
      <c r="A163" s="13"/>
      <c r="B163" s="253"/>
      <c r="C163" s="254"/>
      <c r="D163" s="249" t="s">
        <v>155</v>
      </c>
      <c r="E163" s="255" t="s">
        <v>1</v>
      </c>
      <c r="F163" s="256" t="s">
        <v>213</v>
      </c>
      <c r="G163" s="254"/>
      <c r="H163" s="255" t="s">
        <v>1</v>
      </c>
      <c r="I163" s="257"/>
      <c r="J163" s="254"/>
      <c r="K163" s="254"/>
      <c r="L163" s="258"/>
      <c r="M163" s="259"/>
      <c r="N163" s="260"/>
      <c r="O163" s="260"/>
      <c r="P163" s="260"/>
      <c r="Q163" s="260"/>
      <c r="R163" s="260"/>
      <c r="S163" s="260"/>
      <c r="T163" s="260"/>
      <c r="U163" s="261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2" t="s">
        <v>155</v>
      </c>
      <c r="AU163" s="262" t="s">
        <v>85</v>
      </c>
      <c r="AV163" s="13" t="s">
        <v>83</v>
      </c>
      <c r="AW163" s="13" t="s">
        <v>32</v>
      </c>
      <c r="AX163" s="13" t="s">
        <v>75</v>
      </c>
      <c r="AY163" s="262" t="s">
        <v>145</v>
      </c>
    </row>
    <row r="164" s="14" customFormat="1">
      <c r="A164" s="14"/>
      <c r="B164" s="263"/>
      <c r="C164" s="264"/>
      <c r="D164" s="249" t="s">
        <v>155</v>
      </c>
      <c r="E164" s="265" t="s">
        <v>107</v>
      </c>
      <c r="F164" s="266" t="s">
        <v>214</v>
      </c>
      <c r="G164" s="264"/>
      <c r="H164" s="267">
        <v>3</v>
      </c>
      <c r="I164" s="268"/>
      <c r="J164" s="264"/>
      <c r="K164" s="264"/>
      <c r="L164" s="269"/>
      <c r="M164" s="270"/>
      <c r="N164" s="271"/>
      <c r="O164" s="271"/>
      <c r="P164" s="271"/>
      <c r="Q164" s="271"/>
      <c r="R164" s="271"/>
      <c r="S164" s="271"/>
      <c r="T164" s="271"/>
      <c r="U164" s="272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3" t="s">
        <v>155</v>
      </c>
      <c r="AU164" s="273" t="s">
        <v>85</v>
      </c>
      <c r="AV164" s="14" t="s">
        <v>85</v>
      </c>
      <c r="AW164" s="14" t="s">
        <v>32</v>
      </c>
      <c r="AX164" s="14" t="s">
        <v>75</v>
      </c>
      <c r="AY164" s="273" t="s">
        <v>145</v>
      </c>
    </row>
    <row r="165" s="15" customFormat="1">
      <c r="A165" s="15"/>
      <c r="B165" s="274"/>
      <c r="C165" s="275"/>
      <c r="D165" s="249" t="s">
        <v>155</v>
      </c>
      <c r="E165" s="276" t="s">
        <v>1</v>
      </c>
      <c r="F165" s="277" t="s">
        <v>190</v>
      </c>
      <c r="G165" s="275"/>
      <c r="H165" s="278">
        <v>68.756</v>
      </c>
      <c r="I165" s="279"/>
      <c r="J165" s="275"/>
      <c r="K165" s="275"/>
      <c r="L165" s="280"/>
      <c r="M165" s="281"/>
      <c r="N165" s="282"/>
      <c r="O165" s="282"/>
      <c r="P165" s="282"/>
      <c r="Q165" s="282"/>
      <c r="R165" s="282"/>
      <c r="S165" s="282"/>
      <c r="T165" s="282"/>
      <c r="U165" s="283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84" t="s">
        <v>155</v>
      </c>
      <c r="AU165" s="284" t="s">
        <v>85</v>
      </c>
      <c r="AV165" s="15" t="s">
        <v>151</v>
      </c>
      <c r="AW165" s="15" t="s">
        <v>32</v>
      </c>
      <c r="AX165" s="15" t="s">
        <v>83</v>
      </c>
      <c r="AY165" s="284" t="s">
        <v>145</v>
      </c>
    </row>
    <row r="166" s="2" customFormat="1" ht="21.75" customHeight="1">
      <c r="A166" s="39"/>
      <c r="B166" s="40"/>
      <c r="C166" s="236" t="s">
        <v>215</v>
      </c>
      <c r="D166" s="236" t="s">
        <v>147</v>
      </c>
      <c r="E166" s="237" t="s">
        <v>216</v>
      </c>
      <c r="F166" s="238" t="s">
        <v>217</v>
      </c>
      <c r="G166" s="239" t="s">
        <v>97</v>
      </c>
      <c r="H166" s="240">
        <v>68.756</v>
      </c>
      <c r="I166" s="241"/>
      <c r="J166" s="242">
        <f>ROUND(I166*H166,2)</f>
        <v>0</v>
      </c>
      <c r="K166" s="238" t="s">
        <v>150</v>
      </c>
      <c r="L166" s="45"/>
      <c r="M166" s="243" t="s">
        <v>1</v>
      </c>
      <c r="N166" s="244" t="s">
        <v>40</v>
      </c>
      <c r="O166" s="92"/>
      <c r="P166" s="245">
        <f>O166*H166</f>
        <v>0</v>
      </c>
      <c r="Q166" s="245">
        <v>0</v>
      </c>
      <c r="R166" s="245">
        <f>Q166*H166</f>
        <v>0</v>
      </c>
      <c r="S166" s="245">
        <v>0</v>
      </c>
      <c r="T166" s="245">
        <f>S166*H166</f>
        <v>0</v>
      </c>
      <c r="U166" s="246" t="s">
        <v>1</v>
      </c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7" t="s">
        <v>151</v>
      </c>
      <c r="AT166" s="247" t="s">
        <v>147</v>
      </c>
      <c r="AU166" s="247" t="s">
        <v>85</v>
      </c>
      <c r="AY166" s="18" t="s">
        <v>145</v>
      </c>
      <c r="BE166" s="248">
        <f>IF(N166="základní",J166,0)</f>
        <v>0</v>
      </c>
      <c r="BF166" s="248">
        <f>IF(N166="snížená",J166,0)</f>
        <v>0</v>
      </c>
      <c r="BG166" s="248">
        <f>IF(N166="zákl. přenesená",J166,0)</f>
        <v>0</v>
      </c>
      <c r="BH166" s="248">
        <f>IF(N166="sníž. přenesená",J166,0)</f>
        <v>0</v>
      </c>
      <c r="BI166" s="248">
        <f>IF(N166="nulová",J166,0)</f>
        <v>0</v>
      </c>
      <c r="BJ166" s="18" t="s">
        <v>83</v>
      </c>
      <c r="BK166" s="248">
        <f>ROUND(I166*H166,2)</f>
        <v>0</v>
      </c>
      <c r="BL166" s="18" t="s">
        <v>151</v>
      </c>
      <c r="BM166" s="247" t="s">
        <v>218</v>
      </c>
    </row>
    <row r="167" s="2" customFormat="1">
      <c r="A167" s="39"/>
      <c r="B167" s="40"/>
      <c r="C167" s="41"/>
      <c r="D167" s="249" t="s">
        <v>153</v>
      </c>
      <c r="E167" s="41"/>
      <c r="F167" s="250" t="s">
        <v>219</v>
      </c>
      <c r="G167" s="41"/>
      <c r="H167" s="41"/>
      <c r="I167" s="146"/>
      <c r="J167" s="41"/>
      <c r="K167" s="41"/>
      <c r="L167" s="45"/>
      <c r="M167" s="251"/>
      <c r="N167" s="252"/>
      <c r="O167" s="92"/>
      <c r="P167" s="92"/>
      <c r="Q167" s="92"/>
      <c r="R167" s="92"/>
      <c r="S167" s="92"/>
      <c r="T167" s="92"/>
      <c r="U167" s="93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153</v>
      </c>
      <c r="AU167" s="18" t="s">
        <v>85</v>
      </c>
    </row>
    <row r="168" s="2" customFormat="1" ht="16.5" customHeight="1">
      <c r="A168" s="39"/>
      <c r="B168" s="40"/>
      <c r="C168" s="285" t="s">
        <v>220</v>
      </c>
      <c r="D168" s="285" t="s">
        <v>192</v>
      </c>
      <c r="E168" s="286" t="s">
        <v>221</v>
      </c>
      <c r="F168" s="287" t="s">
        <v>222</v>
      </c>
      <c r="G168" s="288" t="s">
        <v>223</v>
      </c>
      <c r="H168" s="289">
        <v>5.0099999999999998</v>
      </c>
      <c r="I168" s="290"/>
      <c r="J168" s="291">
        <f>ROUND(I168*H168,2)</f>
        <v>0</v>
      </c>
      <c r="K168" s="287" t="s">
        <v>150</v>
      </c>
      <c r="L168" s="292"/>
      <c r="M168" s="293" t="s">
        <v>1</v>
      </c>
      <c r="N168" s="294" t="s">
        <v>40</v>
      </c>
      <c r="O168" s="92"/>
      <c r="P168" s="245">
        <f>O168*H168</f>
        <v>0</v>
      </c>
      <c r="Q168" s="245">
        <v>1</v>
      </c>
      <c r="R168" s="245">
        <f>Q168*H168</f>
        <v>5.0099999999999998</v>
      </c>
      <c r="S168" s="245">
        <v>0</v>
      </c>
      <c r="T168" s="245">
        <f>S168*H168</f>
        <v>0</v>
      </c>
      <c r="U168" s="246" t="s">
        <v>1</v>
      </c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7" t="s">
        <v>195</v>
      </c>
      <c r="AT168" s="247" t="s">
        <v>192</v>
      </c>
      <c r="AU168" s="247" t="s">
        <v>85</v>
      </c>
      <c r="AY168" s="18" t="s">
        <v>145</v>
      </c>
      <c r="BE168" s="248">
        <f>IF(N168="základní",J168,0)</f>
        <v>0</v>
      </c>
      <c r="BF168" s="248">
        <f>IF(N168="snížená",J168,0)</f>
        <v>0</v>
      </c>
      <c r="BG168" s="248">
        <f>IF(N168="zákl. přenesená",J168,0)</f>
        <v>0</v>
      </c>
      <c r="BH168" s="248">
        <f>IF(N168="sníž. přenesená",J168,0)</f>
        <v>0</v>
      </c>
      <c r="BI168" s="248">
        <f>IF(N168="nulová",J168,0)</f>
        <v>0</v>
      </c>
      <c r="BJ168" s="18" t="s">
        <v>83</v>
      </c>
      <c r="BK168" s="248">
        <f>ROUND(I168*H168,2)</f>
        <v>0</v>
      </c>
      <c r="BL168" s="18" t="s">
        <v>151</v>
      </c>
      <c r="BM168" s="247" t="s">
        <v>224</v>
      </c>
    </row>
    <row r="169" s="2" customFormat="1">
      <c r="A169" s="39"/>
      <c r="B169" s="40"/>
      <c r="C169" s="41"/>
      <c r="D169" s="249" t="s">
        <v>153</v>
      </c>
      <c r="E169" s="41"/>
      <c r="F169" s="250" t="s">
        <v>222</v>
      </c>
      <c r="G169" s="41"/>
      <c r="H169" s="41"/>
      <c r="I169" s="146"/>
      <c r="J169" s="41"/>
      <c r="K169" s="41"/>
      <c r="L169" s="45"/>
      <c r="M169" s="251"/>
      <c r="N169" s="252"/>
      <c r="O169" s="92"/>
      <c r="P169" s="92"/>
      <c r="Q169" s="92"/>
      <c r="R169" s="92"/>
      <c r="S169" s="92"/>
      <c r="T169" s="92"/>
      <c r="U169" s="93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153</v>
      </c>
      <c r="AU169" s="18" t="s">
        <v>85</v>
      </c>
    </row>
    <row r="170" s="14" customFormat="1">
      <c r="A170" s="14"/>
      <c r="B170" s="263"/>
      <c r="C170" s="264"/>
      <c r="D170" s="249" t="s">
        <v>155</v>
      </c>
      <c r="E170" s="265" t="s">
        <v>1</v>
      </c>
      <c r="F170" s="266" t="s">
        <v>225</v>
      </c>
      <c r="G170" s="264"/>
      <c r="H170" s="267">
        <v>5.0099999999999998</v>
      </c>
      <c r="I170" s="268"/>
      <c r="J170" s="264"/>
      <c r="K170" s="264"/>
      <c r="L170" s="269"/>
      <c r="M170" s="270"/>
      <c r="N170" s="271"/>
      <c r="O170" s="271"/>
      <c r="P170" s="271"/>
      <c r="Q170" s="271"/>
      <c r="R170" s="271"/>
      <c r="S170" s="271"/>
      <c r="T170" s="271"/>
      <c r="U170" s="272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3" t="s">
        <v>155</v>
      </c>
      <c r="AU170" s="273" t="s">
        <v>85</v>
      </c>
      <c r="AV170" s="14" t="s">
        <v>85</v>
      </c>
      <c r="AW170" s="14" t="s">
        <v>32</v>
      </c>
      <c r="AX170" s="14" t="s">
        <v>83</v>
      </c>
      <c r="AY170" s="273" t="s">
        <v>145</v>
      </c>
    </row>
    <row r="171" s="2" customFormat="1" ht="16.5" customHeight="1">
      <c r="A171" s="39"/>
      <c r="B171" s="40"/>
      <c r="C171" s="236" t="s">
        <v>226</v>
      </c>
      <c r="D171" s="236" t="s">
        <v>147</v>
      </c>
      <c r="E171" s="237" t="s">
        <v>227</v>
      </c>
      <c r="F171" s="238" t="s">
        <v>228</v>
      </c>
      <c r="G171" s="239" t="s">
        <v>229</v>
      </c>
      <c r="H171" s="240">
        <v>33</v>
      </c>
      <c r="I171" s="241"/>
      <c r="J171" s="242">
        <f>ROUND(I171*H171,2)</f>
        <v>0</v>
      </c>
      <c r="K171" s="238" t="s">
        <v>1</v>
      </c>
      <c r="L171" s="45"/>
      <c r="M171" s="243" t="s">
        <v>1</v>
      </c>
      <c r="N171" s="244" t="s">
        <v>40</v>
      </c>
      <c r="O171" s="92"/>
      <c r="P171" s="245">
        <f>O171*H171</f>
        <v>0</v>
      </c>
      <c r="Q171" s="245">
        <v>0.001</v>
      </c>
      <c r="R171" s="245">
        <f>Q171*H171</f>
        <v>0.033000000000000002</v>
      </c>
      <c r="S171" s="245">
        <v>0</v>
      </c>
      <c r="T171" s="245">
        <f>S171*H171</f>
        <v>0</v>
      </c>
      <c r="U171" s="246" t="s">
        <v>1</v>
      </c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7" t="s">
        <v>151</v>
      </c>
      <c r="AT171" s="247" t="s">
        <v>147</v>
      </c>
      <c r="AU171" s="247" t="s">
        <v>85</v>
      </c>
      <c r="AY171" s="18" t="s">
        <v>145</v>
      </c>
      <c r="BE171" s="248">
        <f>IF(N171="základní",J171,0)</f>
        <v>0</v>
      </c>
      <c r="BF171" s="248">
        <f>IF(N171="snížená",J171,0)</f>
        <v>0</v>
      </c>
      <c r="BG171" s="248">
        <f>IF(N171="zákl. přenesená",J171,0)</f>
        <v>0</v>
      </c>
      <c r="BH171" s="248">
        <f>IF(N171="sníž. přenesená",J171,0)</f>
        <v>0</v>
      </c>
      <c r="BI171" s="248">
        <f>IF(N171="nulová",J171,0)</f>
        <v>0</v>
      </c>
      <c r="BJ171" s="18" t="s">
        <v>83</v>
      </c>
      <c r="BK171" s="248">
        <f>ROUND(I171*H171,2)</f>
        <v>0</v>
      </c>
      <c r="BL171" s="18" t="s">
        <v>151</v>
      </c>
      <c r="BM171" s="247" t="s">
        <v>230</v>
      </c>
    </row>
    <row r="172" s="13" customFormat="1">
      <c r="A172" s="13"/>
      <c r="B172" s="253"/>
      <c r="C172" s="254"/>
      <c r="D172" s="249" t="s">
        <v>155</v>
      </c>
      <c r="E172" s="255" t="s">
        <v>1</v>
      </c>
      <c r="F172" s="256" t="s">
        <v>231</v>
      </c>
      <c r="G172" s="254"/>
      <c r="H172" s="255" t="s">
        <v>1</v>
      </c>
      <c r="I172" s="257"/>
      <c r="J172" s="254"/>
      <c r="K172" s="254"/>
      <c r="L172" s="258"/>
      <c r="M172" s="259"/>
      <c r="N172" s="260"/>
      <c r="O172" s="260"/>
      <c r="P172" s="260"/>
      <c r="Q172" s="260"/>
      <c r="R172" s="260"/>
      <c r="S172" s="260"/>
      <c r="T172" s="260"/>
      <c r="U172" s="261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2" t="s">
        <v>155</v>
      </c>
      <c r="AU172" s="262" t="s">
        <v>85</v>
      </c>
      <c r="AV172" s="13" t="s">
        <v>83</v>
      </c>
      <c r="AW172" s="13" t="s">
        <v>32</v>
      </c>
      <c r="AX172" s="13" t="s">
        <v>75</v>
      </c>
      <c r="AY172" s="262" t="s">
        <v>145</v>
      </c>
    </row>
    <row r="173" s="14" customFormat="1">
      <c r="A173" s="14"/>
      <c r="B173" s="263"/>
      <c r="C173" s="264"/>
      <c r="D173" s="249" t="s">
        <v>155</v>
      </c>
      <c r="E173" s="265" t="s">
        <v>1</v>
      </c>
      <c r="F173" s="266" t="s">
        <v>232</v>
      </c>
      <c r="G173" s="264"/>
      <c r="H173" s="267">
        <v>33</v>
      </c>
      <c r="I173" s="268"/>
      <c r="J173" s="264"/>
      <c r="K173" s="264"/>
      <c r="L173" s="269"/>
      <c r="M173" s="270"/>
      <c r="N173" s="271"/>
      <c r="O173" s="271"/>
      <c r="P173" s="271"/>
      <c r="Q173" s="271"/>
      <c r="R173" s="271"/>
      <c r="S173" s="271"/>
      <c r="T173" s="271"/>
      <c r="U173" s="272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73" t="s">
        <v>155</v>
      </c>
      <c r="AU173" s="273" t="s">
        <v>85</v>
      </c>
      <c r="AV173" s="14" t="s">
        <v>85</v>
      </c>
      <c r="AW173" s="14" t="s">
        <v>32</v>
      </c>
      <c r="AX173" s="14" t="s">
        <v>83</v>
      </c>
      <c r="AY173" s="273" t="s">
        <v>145</v>
      </c>
    </row>
    <row r="174" s="2" customFormat="1" ht="21.75" customHeight="1">
      <c r="A174" s="39"/>
      <c r="B174" s="40"/>
      <c r="C174" s="236" t="s">
        <v>233</v>
      </c>
      <c r="D174" s="236" t="s">
        <v>147</v>
      </c>
      <c r="E174" s="237" t="s">
        <v>234</v>
      </c>
      <c r="F174" s="238" t="s">
        <v>235</v>
      </c>
      <c r="G174" s="239" t="s">
        <v>97</v>
      </c>
      <c r="H174" s="240">
        <v>76.567999999999998</v>
      </c>
      <c r="I174" s="241"/>
      <c r="J174" s="242">
        <f>ROUND(I174*H174,2)</f>
        <v>0</v>
      </c>
      <c r="K174" s="238" t="s">
        <v>150</v>
      </c>
      <c r="L174" s="45"/>
      <c r="M174" s="243" t="s">
        <v>1</v>
      </c>
      <c r="N174" s="244" t="s">
        <v>40</v>
      </c>
      <c r="O174" s="92"/>
      <c r="P174" s="245">
        <f>O174*H174</f>
        <v>0</v>
      </c>
      <c r="Q174" s="245">
        <v>0</v>
      </c>
      <c r="R174" s="245">
        <f>Q174*H174</f>
        <v>0</v>
      </c>
      <c r="S174" s="245">
        <v>0</v>
      </c>
      <c r="T174" s="245">
        <f>S174*H174</f>
        <v>0</v>
      </c>
      <c r="U174" s="246" t="s">
        <v>1</v>
      </c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7" t="s">
        <v>151</v>
      </c>
      <c r="AT174" s="247" t="s">
        <v>147</v>
      </c>
      <c r="AU174" s="247" t="s">
        <v>85</v>
      </c>
      <c r="AY174" s="18" t="s">
        <v>145</v>
      </c>
      <c r="BE174" s="248">
        <f>IF(N174="základní",J174,0)</f>
        <v>0</v>
      </c>
      <c r="BF174" s="248">
        <f>IF(N174="snížená",J174,0)</f>
        <v>0</v>
      </c>
      <c r="BG174" s="248">
        <f>IF(N174="zákl. přenesená",J174,0)</f>
        <v>0</v>
      </c>
      <c r="BH174" s="248">
        <f>IF(N174="sníž. přenesená",J174,0)</f>
        <v>0</v>
      </c>
      <c r="BI174" s="248">
        <f>IF(N174="nulová",J174,0)</f>
        <v>0</v>
      </c>
      <c r="BJ174" s="18" t="s">
        <v>83</v>
      </c>
      <c r="BK174" s="248">
        <f>ROUND(I174*H174,2)</f>
        <v>0</v>
      </c>
      <c r="BL174" s="18" t="s">
        <v>151</v>
      </c>
      <c r="BM174" s="247" t="s">
        <v>236</v>
      </c>
    </row>
    <row r="175" s="2" customFormat="1">
      <c r="A175" s="39"/>
      <c r="B175" s="40"/>
      <c r="C175" s="41"/>
      <c r="D175" s="249" t="s">
        <v>153</v>
      </c>
      <c r="E175" s="41"/>
      <c r="F175" s="250" t="s">
        <v>237</v>
      </c>
      <c r="G175" s="41"/>
      <c r="H175" s="41"/>
      <c r="I175" s="146"/>
      <c r="J175" s="41"/>
      <c r="K175" s="41"/>
      <c r="L175" s="45"/>
      <c r="M175" s="251"/>
      <c r="N175" s="252"/>
      <c r="O175" s="92"/>
      <c r="P175" s="92"/>
      <c r="Q175" s="92"/>
      <c r="R175" s="92"/>
      <c r="S175" s="92"/>
      <c r="T175" s="92"/>
      <c r="U175" s="93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153</v>
      </c>
      <c r="AU175" s="18" t="s">
        <v>85</v>
      </c>
    </row>
    <row r="176" s="13" customFormat="1">
      <c r="A176" s="13"/>
      <c r="B176" s="253"/>
      <c r="C176" s="254"/>
      <c r="D176" s="249" t="s">
        <v>155</v>
      </c>
      <c r="E176" s="255" t="s">
        <v>1</v>
      </c>
      <c r="F176" s="256" t="s">
        <v>238</v>
      </c>
      <c r="G176" s="254"/>
      <c r="H176" s="255" t="s">
        <v>1</v>
      </c>
      <c r="I176" s="257"/>
      <c r="J176" s="254"/>
      <c r="K176" s="254"/>
      <c r="L176" s="258"/>
      <c r="M176" s="259"/>
      <c r="N176" s="260"/>
      <c r="O176" s="260"/>
      <c r="P176" s="260"/>
      <c r="Q176" s="260"/>
      <c r="R176" s="260"/>
      <c r="S176" s="260"/>
      <c r="T176" s="260"/>
      <c r="U176" s="261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2" t="s">
        <v>155</v>
      </c>
      <c r="AU176" s="262" t="s">
        <v>85</v>
      </c>
      <c r="AV176" s="13" t="s">
        <v>83</v>
      </c>
      <c r="AW176" s="13" t="s">
        <v>32</v>
      </c>
      <c r="AX176" s="13" t="s">
        <v>75</v>
      </c>
      <c r="AY176" s="262" t="s">
        <v>145</v>
      </c>
    </row>
    <row r="177" s="14" customFormat="1">
      <c r="A177" s="14"/>
      <c r="B177" s="263"/>
      <c r="C177" s="264"/>
      <c r="D177" s="249" t="s">
        <v>155</v>
      </c>
      <c r="E177" s="265" t="s">
        <v>1</v>
      </c>
      <c r="F177" s="266" t="s">
        <v>239</v>
      </c>
      <c r="G177" s="264"/>
      <c r="H177" s="267">
        <v>76.567999999999998</v>
      </c>
      <c r="I177" s="268"/>
      <c r="J177" s="264"/>
      <c r="K177" s="264"/>
      <c r="L177" s="269"/>
      <c r="M177" s="270"/>
      <c r="N177" s="271"/>
      <c r="O177" s="271"/>
      <c r="P177" s="271"/>
      <c r="Q177" s="271"/>
      <c r="R177" s="271"/>
      <c r="S177" s="271"/>
      <c r="T177" s="271"/>
      <c r="U177" s="272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3" t="s">
        <v>155</v>
      </c>
      <c r="AU177" s="273" t="s">
        <v>85</v>
      </c>
      <c r="AV177" s="14" t="s">
        <v>85</v>
      </c>
      <c r="AW177" s="14" t="s">
        <v>32</v>
      </c>
      <c r="AX177" s="14" t="s">
        <v>83</v>
      </c>
      <c r="AY177" s="273" t="s">
        <v>145</v>
      </c>
    </row>
    <row r="178" s="2" customFormat="1" ht="16.5" customHeight="1">
      <c r="A178" s="39"/>
      <c r="B178" s="40"/>
      <c r="C178" s="236" t="s">
        <v>240</v>
      </c>
      <c r="D178" s="236" t="s">
        <v>147</v>
      </c>
      <c r="E178" s="237" t="s">
        <v>241</v>
      </c>
      <c r="F178" s="238" t="s">
        <v>242</v>
      </c>
      <c r="G178" s="239" t="s">
        <v>97</v>
      </c>
      <c r="H178" s="240">
        <v>38.283999999999999</v>
      </c>
      <c r="I178" s="241"/>
      <c r="J178" s="242">
        <f>ROUND(I178*H178,2)</f>
        <v>0</v>
      </c>
      <c r="K178" s="238" t="s">
        <v>150</v>
      </c>
      <c r="L178" s="45"/>
      <c r="M178" s="243" t="s">
        <v>1</v>
      </c>
      <c r="N178" s="244" t="s">
        <v>40</v>
      </c>
      <c r="O178" s="92"/>
      <c r="P178" s="245">
        <f>O178*H178</f>
        <v>0</v>
      </c>
      <c r="Q178" s="245">
        <v>0</v>
      </c>
      <c r="R178" s="245">
        <f>Q178*H178</f>
        <v>0</v>
      </c>
      <c r="S178" s="245">
        <v>0</v>
      </c>
      <c r="T178" s="245">
        <f>S178*H178</f>
        <v>0</v>
      </c>
      <c r="U178" s="246" t="s">
        <v>1</v>
      </c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7" t="s">
        <v>151</v>
      </c>
      <c r="AT178" s="247" t="s">
        <v>147</v>
      </c>
      <c r="AU178" s="247" t="s">
        <v>85</v>
      </c>
      <c r="AY178" s="18" t="s">
        <v>145</v>
      </c>
      <c r="BE178" s="248">
        <f>IF(N178="základní",J178,0)</f>
        <v>0</v>
      </c>
      <c r="BF178" s="248">
        <f>IF(N178="snížená",J178,0)</f>
        <v>0</v>
      </c>
      <c r="BG178" s="248">
        <f>IF(N178="zákl. přenesená",J178,0)</f>
        <v>0</v>
      </c>
      <c r="BH178" s="248">
        <f>IF(N178="sníž. přenesená",J178,0)</f>
        <v>0</v>
      </c>
      <c r="BI178" s="248">
        <f>IF(N178="nulová",J178,0)</f>
        <v>0</v>
      </c>
      <c r="BJ178" s="18" t="s">
        <v>83</v>
      </c>
      <c r="BK178" s="248">
        <f>ROUND(I178*H178,2)</f>
        <v>0</v>
      </c>
      <c r="BL178" s="18" t="s">
        <v>151</v>
      </c>
      <c r="BM178" s="247" t="s">
        <v>243</v>
      </c>
    </row>
    <row r="179" s="2" customFormat="1">
      <c r="A179" s="39"/>
      <c r="B179" s="40"/>
      <c r="C179" s="41"/>
      <c r="D179" s="249" t="s">
        <v>153</v>
      </c>
      <c r="E179" s="41"/>
      <c r="F179" s="250" t="s">
        <v>244</v>
      </c>
      <c r="G179" s="41"/>
      <c r="H179" s="41"/>
      <c r="I179" s="146"/>
      <c r="J179" s="41"/>
      <c r="K179" s="41"/>
      <c r="L179" s="45"/>
      <c r="M179" s="251"/>
      <c r="N179" s="252"/>
      <c r="O179" s="92"/>
      <c r="P179" s="92"/>
      <c r="Q179" s="92"/>
      <c r="R179" s="92"/>
      <c r="S179" s="92"/>
      <c r="T179" s="92"/>
      <c r="U179" s="93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153</v>
      </c>
      <c r="AU179" s="18" t="s">
        <v>85</v>
      </c>
    </row>
    <row r="180" s="14" customFormat="1">
      <c r="A180" s="14"/>
      <c r="B180" s="263"/>
      <c r="C180" s="264"/>
      <c r="D180" s="249" t="s">
        <v>155</v>
      </c>
      <c r="E180" s="265" t="s">
        <v>1</v>
      </c>
      <c r="F180" s="266" t="s">
        <v>113</v>
      </c>
      <c r="G180" s="264"/>
      <c r="H180" s="267">
        <v>38.283999999999999</v>
      </c>
      <c r="I180" s="268"/>
      <c r="J180" s="264"/>
      <c r="K180" s="264"/>
      <c r="L180" s="269"/>
      <c r="M180" s="270"/>
      <c r="N180" s="271"/>
      <c r="O180" s="271"/>
      <c r="P180" s="271"/>
      <c r="Q180" s="271"/>
      <c r="R180" s="271"/>
      <c r="S180" s="271"/>
      <c r="T180" s="271"/>
      <c r="U180" s="272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3" t="s">
        <v>155</v>
      </c>
      <c r="AU180" s="273" t="s">
        <v>85</v>
      </c>
      <c r="AV180" s="14" t="s">
        <v>85</v>
      </c>
      <c r="AW180" s="14" t="s">
        <v>32</v>
      </c>
      <c r="AX180" s="14" t="s">
        <v>83</v>
      </c>
      <c r="AY180" s="273" t="s">
        <v>145</v>
      </c>
    </row>
    <row r="181" s="12" customFormat="1" ht="22.8" customHeight="1">
      <c r="A181" s="12"/>
      <c r="B181" s="220"/>
      <c r="C181" s="221"/>
      <c r="D181" s="222" t="s">
        <v>74</v>
      </c>
      <c r="E181" s="234" t="s">
        <v>85</v>
      </c>
      <c r="F181" s="234" t="s">
        <v>245</v>
      </c>
      <c r="G181" s="221"/>
      <c r="H181" s="221"/>
      <c r="I181" s="224"/>
      <c r="J181" s="235">
        <f>BK181</f>
        <v>0</v>
      </c>
      <c r="K181" s="221"/>
      <c r="L181" s="226"/>
      <c r="M181" s="227"/>
      <c r="N181" s="228"/>
      <c r="O181" s="228"/>
      <c r="P181" s="229">
        <f>SUM(P182:P222)</f>
        <v>0</v>
      </c>
      <c r="Q181" s="228"/>
      <c r="R181" s="229">
        <f>SUM(R182:R222)</f>
        <v>1.0755344</v>
      </c>
      <c r="S181" s="228"/>
      <c r="T181" s="229">
        <f>SUM(T182:T222)</f>
        <v>0</v>
      </c>
      <c r="U181" s="230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31" t="s">
        <v>83</v>
      </c>
      <c r="AT181" s="232" t="s">
        <v>74</v>
      </c>
      <c r="AU181" s="232" t="s">
        <v>83</v>
      </c>
      <c r="AY181" s="231" t="s">
        <v>145</v>
      </c>
      <c r="BK181" s="233">
        <f>SUM(BK182:BK222)</f>
        <v>0</v>
      </c>
    </row>
    <row r="182" s="2" customFormat="1" ht="21.75" customHeight="1">
      <c r="A182" s="39"/>
      <c r="B182" s="40"/>
      <c r="C182" s="236" t="s">
        <v>8</v>
      </c>
      <c r="D182" s="236" t="s">
        <v>147</v>
      </c>
      <c r="E182" s="237" t="s">
        <v>246</v>
      </c>
      <c r="F182" s="238" t="s">
        <v>247</v>
      </c>
      <c r="G182" s="239" t="s">
        <v>105</v>
      </c>
      <c r="H182" s="240">
        <v>4</v>
      </c>
      <c r="I182" s="241"/>
      <c r="J182" s="242">
        <f>ROUND(I182*H182,2)</f>
        <v>0</v>
      </c>
      <c r="K182" s="238" t="s">
        <v>150</v>
      </c>
      <c r="L182" s="45"/>
      <c r="M182" s="243" t="s">
        <v>1</v>
      </c>
      <c r="N182" s="244" t="s">
        <v>40</v>
      </c>
      <c r="O182" s="92"/>
      <c r="P182" s="245">
        <f>O182*H182</f>
        <v>0</v>
      </c>
      <c r="Q182" s="245">
        <v>0.00018000000000000001</v>
      </c>
      <c r="R182" s="245">
        <f>Q182*H182</f>
        <v>0.00072000000000000005</v>
      </c>
      <c r="S182" s="245">
        <v>0</v>
      </c>
      <c r="T182" s="245">
        <f>S182*H182</f>
        <v>0</v>
      </c>
      <c r="U182" s="246" t="s">
        <v>1</v>
      </c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7" t="s">
        <v>151</v>
      </c>
      <c r="AT182" s="247" t="s">
        <v>147</v>
      </c>
      <c r="AU182" s="247" t="s">
        <v>85</v>
      </c>
      <c r="AY182" s="18" t="s">
        <v>145</v>
      </c>
      <c r="BE182" s="248">
        <f>IF(N182="základní",J182,0)</f>
        <v>0</v>
      </c>
      <c r="BF182" s="248">
        <f>IF(N182="snížená",J182,0)</f>
        <v>0</v>
      </c>
      <c r="BG182" s="248">
        <f>IF(N182="zákl. přenesená",J182,0)</f>
        <v>0</v>
      </c>
      <c r="BH182" s="248">
        <f>IF(N182="sníž. přenesená",J182,0)</f>
        <v>0</v>
      </c>
      <c r="BI182" s="248">
        <f>IF(N182="nulová",J182,0)</f>
        <v>0</v>
      </c>
      <c r="BJ182" s="18" t="s">
        <v>83</v>
      </c>
      <c r="BK182" s="248">
        <f>ROUND(I182*H182,2)</f>
        <v>0</v>
      </c>
      <c r="BL182" s="18" t="s">
        <v>151</v>
      </c>
      <c r="BM182" s="247" t="s">
        <v>248</v>
      </c>
    </row>
    <row r="183" s="2" customFormat="1">
      <c r="A183" s="39"/>
      <c r="B183" s="40"/>
      <c r="C183" s="41"/>
      <c r="D183" s="249" t="s">
        <v>153</v>
      </c>
      <c r="E183" s="41"/>
      <c r="F183" s="250" t="s">
        <v>249</v>
      </c>
      <c r="G183" s="41"/>
      <c r="H183" s="41"/>
      <c r="I183" s="146"/>
      <c r="J183" s="41"/>
      <c r="K183" s="41"/>
      <c r="L183" s="45"/>
      <c r="M183" s="251"/>
      <c r="N183" s="252"/>
      <c r="O183" s="92"/>
      <c r="P183" s="92"/>
      <c r="Q183" s="92"/>
      <c r="R183" s="92"/>
      <c r="S183" s="92"/>
      <c r="T183" s="92"/>
      <c r="U183" s="93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153</v>
      </c>
      <c r="AU183" s="18" t="s">
        <v>85</v>
      </c>
    </row>
    <row r="184" s="2" customFormat="1">
      <c r="A184" s="39"/>
      <c r="B184" s="40"/>
      <c r="C184" s="41"/>
      <c r="D184" s="249" t="s">
        <v>250</v>
      </c>
      <c r="E184" s="41"/>
      <c r="F184" s="306" t="s">
        <v>251</v>
      </c>
      <c r="G184" s="41"/>
      <c r="H184" s="41"/>
      <c r="I184" s="146"/>
      <c r="J184" s="41"/>
      <c r="K184" s="41"/>
      <c r="L184" s="45"/>
      <c r="M184" s="251"/>
      <c r="N184" s="252"/>
      <c r="O184" s="92"/>
      <c r="P184" s="92"/>
      <c r="Q184" s="92"/>
      <c r="R184" s="92"/>
      <c r="S184" s="92"/>
      <c r="T184" s="92"/>
      <c r="U184" s="93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250</v>
      </c>
      <c r="AU184" s="18" t="s">
        <v>85</v>
      </c>
    </row>
    <row r="185" s="13" customFormat="1">
      <c r="A185" s="13"/>
      <c r="B185" s="253"/>
      <c r="C185" s="254"/>
      <c r="D185" s="249" t="s">
        <v>155</v>
      </c>
      <c r="E185" s="255" t="s">
        <v>1</v>
      </c>
      <c r="F185" s="256" t="s">
        <v>252</v>
      </c>
      <c r="G185" s="254"/>
      <c r="H185" s="255" t="s">
        <v>1</v>
      </c>
      <c r="I185" s="257"/>
      <c r="J185" s="254"/>
      <c r="K185" s="254"/>
      <c r="L185" s="258"/>
      <c r="M185" s="259"/>
      <c r="N185" s="260"/>
      <c r="O185" s="260"/>
      <c r="P185" s="260"/>
      <c r="Q185" s="260"/>
      <c r="R185" s="260"/>
      <c r="S185" s="260"/>
      <c r="T185" s="260"/>
      <c r="U185" s="261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2" t="s">
        <v>155</v>
      </c>
      <c r="AU185" s="262" t="s">
        <v>85</v>
      </c>
      <c r="AV185" s="13" t="s">
        <v>83</v>
      </c>
      <c r="AW185" s="13" t="s">
        <v>32</v>
      </c>
      <c r="AX185" s="13" t="s">
        <v>75</v>
      </c>
      <c r="AY185" s="262" t="s">
        <v>145</v>
      </c>
    </row>
    <row r="186" s="14" customFormat="1">
      <c r="A186" s="14"/>
      <c r="B186" s="263"/>
      <c r="C186" s="264"/>
      <c r="D186" s="249" t="s">
        <v>155</v>
      </c>
      <c r="E186" s="265" t="s">
        <v>1</v>
      </c>
      <c r="F186" s="266" t="s">
        <v>253</v>
      </c>
      <c r="G186" s="264"/>
      <c r="H186" s="267">
        <v>4</v>
      </c>
      <c r="I186" s="268"/>
      <c r="J186" s="264"/>
      <c r="K186" s="264"/>
      <c r="L186" s="269"/>
      <c r="M186" s="270"/>
      <c r="N186" s="271"/>
      <c r="O186" s="271"/>
      <c r="P186" s="271"/>
      <c r="Q186" s="271"/>
      <c r="R186" s="271"/>
      <c r="S186" s="271"/>
      <c r="T186" s="271"/>
      <c r="U186" s="272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73" t="s">
        <v>155</v>
      </c>
      <c r="AU186" s="273" t="s">
        <v>85</v>
      </c>
      <c r="AV186" s="14" t="s">
        <v>85</v>
      </c>
      <c r="AW186" s="14" t="s">
        <v>32</v>
      </c>
      <c r="AX186" s="14" t="s">
        <v>83</v>
      </c>
      <c r="AY186" s="273" t="s">
        <v>145</v>
      </c>
    </row>
    <row r="187" s="2" customFormat="1" ht="16.5" customHeight="1">
      <c r="A187" s="39"/>
      <c r="B187" s="40"/>
      <c r="C187" s="236" t="s">
        <v>254</v>
      </c>
      <c r="D187" s="236" t="s">
        <v>147</v>
      </c>
      <c r="E187" s="237" t="s">
        <v>255</v>
      </c>
      <c r="F187" s="238" t="s">
        <v>256</v>
      </c>
      <c r="G187" s="239" t="s">
        <v>97</v>
      </c>
      <c r="H187" s="240">
        <v>1.3779999999999999</v>
      </c>
      <c r="I187" s="241"/>
      <c r="J187" s="242">
        <f>ROUND(I187*H187,2)</f>
        <v>0</v>
      </c>
      <c r="K187" s="238" t="s">
        <v>150</v>
      </c>
      <c r="L187" s="45"/>
      <c r="M187" s="243" t="s">
        <v>1</v>
      </c>
      <c r="N187" s="244" t="s">
        <v>40</v>
      </c>
      <c r="O187" s="92"/>
      <c r="P187" s="245">
        <f>O187*H187</f>
        <v>0</v>
      </c>
      <c r="Q187" s="245">
        <v>0.04095</v>
      </c>
      <c r="R187" s="245">
        <f>Q187*H187</f>
        <v>0.056429099999999996</v>
      </c>
      <c r="S187" s="245">
        <v>0</v>
      </c>
      <c r="T187" s="245">
        <f>S187*H187</f>
        <v>0</v>
      </c>
      <c r="U187" s="246" t="s">
        <v>1</v>
      </c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7" t="s">
        <v>151</v>
      </c>
      <c r="AT187" s="247" t="s">
        <v>147</v>
      </c>
      <c r="AU187" s="247" t="s">
        <v>85</v>
      </c>
      <c r="AY187" s="18" t="s">
        <v>145</v>
      </c>
      <c r="BE187" s="248">
        <f>IF(N187="základní",J187,0)</f>
        <v>0</v>
      </c>
      <c r="BF187" s="248">
        <f>IF(N187="snížená",J187,0)</f>
        <v>0</v>
      </c>
      <c r="BG187" s="248">
        <f>IF(N187="zákl. přenesená",J187,0)</f>
        <v>0</v>
      </c>
      <c r="BH187" s="248">
        <f>IF(N187="sníž. přenesená",J187,0)</f>
        <v>0</v>
      </c>
      <c r="BI187" s="248">
        <f>IF(N187="nulová",J187,0)</f>
        <v>0</v>
      </c>
      <c r="BJ187" s="18" t="s">
        <v>83</v>
      </c>
      <c r="BK187" s="248">
        <f>ROUND(I187*H187,2)</f>
        <v>0</v>
      </c>
      <c r="BL187" s="18" t="s">
        <v>151</v>
      </c>
      <c r="BM187" s="247" t="s">
        <v>257</v>
      </c>
    </row>
    <row r="188" s="2" customFormat="1">
      <c r="A188" s="39"/>
      <c r="B188" s="40"/>
      <c r="C188" s="41"/>
      <c r="D188" s="249" t="s">
        <v>153</v>
      </c>
      <c r="E188" s="41"/>
      <c r="F188" s="250" t="s">
        <v>258</v>
      </c>
      <c r="G188" s="41"/>
      <c r="H188" s="41"/>
      <c r="I188" s="146"/>
      <c r="J188" s="41"/>
      <c r="K188" s="41"/>
      <c r="L188" s="45"/>
      <c r="M188" s="251"/>
      <c r="N188" s="252"/>
      <c r="O188" s="92"/>
      <c r="P188" s="92"/>
      <c r="Q188" s="92"/>
      <c r="R188" s="92"/>
      <c r="S188" s="92"/>
      <c r="T188" s="92"/>
      <c r="U188" s="93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153</v>
      </c>
      <c r="AU188" s="18" t="s">
        <v>85</v>
      </c>
    </row>
    <row r="189" s="13" customFormat="1">
      <c r="A189" s="13"/>
      <c r="B189" s="253"/>
      <c r="C189" s="254"/>
      <c r="D189" s="249" t="s">
        <v>155</v>
      </c>
      <c r="E189" s="255" t="s">
        <v>1</v>
      </c>
      <c r="F189" s="256" t="s">
        <v>259</v>
      </c>
      <c r="G189" s="254"/>
      <c r="H189" s="255" t="s">
        <v>1</v>
      </c>
      <c r="I189" s="257"/>
      <c r="J189" s="254"/>
      <c r="K189" s="254"/>
      <c r="L189" s="258"/>
      <c r="M189" s="259"/>
      <c r="N189" s="260"/>
      <c r="O189" s="260"/>
      <c r="P189" s="260"/>
      <c r="Q189" s="260"/>
      <c r="R189" s="260"/>
      <c r="S189" s="260"/>
      <c r="T189" s="260"/>
      <c r="U189" s="261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2" t="s">
        <v>155</v>
      </c>
      <c r="AU189" s="262" t="s">
        <v>85</v>
      </c>
      <c r="AV189" s="13" t="s">
        <v>83</v>
      </c>
      <c r="AW189" s="13" t="s">
        <v>32</v>
      </c>
      <c r="AX189" s="13" t="s">
        <v>75</v>
      </c>
      <c r="AY189" s="262" t="s">
        <v>145</v>
      </c>
    </row>
    <row r="190" s="14" customFormat="1">
      <c r="A190" s="14"/>
      <c r="B190" s="263"/>
      <c r="C190" s="264"/>
      <c r="D190" s="249" t="s">
        <v>155</v>
      </c>
      <c r="E190" s="265" t="s">
        <v>1</v>
      </c>
      <c r="F190" s="266" t="s">
        <v>260</v>
      </c>
      <c r="G190" s="264"/>
      <c r="H190" s="267">
        <v>1.3779999999999999</v>
      </c>
      <c r="I190" s="268"/>
      <c r="J190" s="264"/>
      <c r="K190" s="264"/>
      <c r="L190" s="269"/>
      <c r="M190" s="270"/>
      <c r="N190" s="271"/>
      <c r="O190" s="271"/>
      <c r="P190" s="271"/>
      <c r="Q190" s="271"/>
      <c r="R190" s="271"/>
      <c r="S190" s="271"/>
      <c r="T190" s="271"/>
      <c r="U190" s="272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3" t="s">
        <v>155</v>
      </c>
      <c r="AU190" s="273" t="s">
        <v>85</v>
      </c>
      <c r="AV190" s="14" t="s">
        <v>85</v>
      </c>
      <c r="AW190" s="14" t="s">
        <v>32</v>
      </c>
      <c r="AX190" s="14" t="s">
        <v>83</v>
      </c>
      <c r="AY190" s="273" t="s">
        <v>145</v>
      </c>
    </row>
    <row r="191" s="2" customFormat="1" ht="16.5" customHeight="1">
      <c r="A191" s="39"/>
      <c r="B191" s="40"/>
      <c r="C191" s="285" t="s">
        <v>261</v>
      </c>
      <c r="D191" s="285" t="s">
        <v>192</v>
      </c>
      <c r="E191" s="286" t="s">
        <v>262</v>
      </c>
      <c r="F191" s="287" t="s">
        <v>263</v>
      </c>
      <c r="G191" s="288" t="s">
        <v>97</v>
      </c>
      <c r="H191" s="289">
        <v>1.516</v>
      </c>
      <c r="I191" s="290"/>
      <c r="J191" s="291">
        <f>ROUND(I191*H191,2)</f>
        <v>0</v>
      </c>
      <c r="K191" s="287" t="s">
        <v>150</v>
      </c>
      <c r="L191" s="292"/>
      <c r="M191" s="293" t="s">
        <v>1</v>
      </c>
      <c r="N191" s="294" t="s">
        <v>40</v>
      </c>
      <c r="O191" s="92"/>
      <c r="P191" s="245">
        <f>O191*H191</f>
        <v>0</v>
      </c>
      <c r="Q191" s="245">
        <v>0.65000000000000002</v>
      </c>
      <c r="R191" s="245">
        <f>Q191*H191</f>
        <v>0.98540000000000005</v>
      </c>
      <c r="S191" s="245">
        <v>0</v>
      </c>
      <c r="T191" s="245">
        <f>S191*H191</f>
        <v>0</v>
      </c>
      <c r="U191" s="246" t="s">
        <v>1</v>
      </c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7" t="s">
        <v>195</v>
      </c>
      <c r="AT191" s="247" t="s">
        <v>192</v>
      </c>
      <c r="AU191" s="247" t="s">
        <v>85</v>
      </c>
      <c r="AY191" s="18" t="s">
        <v>145</v>
      </c>
      <c r="BE191" s="248">
        <f>IF(N191="základní",J191,0)</f>
        <v>0</v>
      </c>
      <c r="BF191" s="248">
        <f>IF(N191="snížená",J191,0)</f>
        <v>0</v>
      </c>
      <c r="BG191" s="248">
        <f>IF(N191="zákl. přenesená",J191,0)</f>
        <v>0</v>
      </c>
      <c r="BH191" s="248">
        <f>IF(N191="sníž. přenesená",J191,0)</f>
        <v>0</v>
      </c>
      <c r="BI191" s="248">
        <f>IF(N191="nulová",J191,0)</f>
        <v>0</v>
      </c>
      <c r="BJ191" s="18" t="s">
        <v>83</v>
      </c>
      <c r="BK191" s="248">
        <f>ROUND(I191*H191,2)</f>
        <v>0</v>
      </c>
      <c r="BL191" s="18" t="s">
        <v>151</v>
      </c>
      <c r="BM191" s="247" t="s">
        <v>264</v>
      </c>
    </row>
    <row r="192" s="2" customFormat="1">
      <c r="A192" s="39"/>
      <c r="B192" s="40"/>
      <c r="C192" s="41"/>
      <c r="D192" s="249" t="s">
        <v>153</v>
      </c>
      <c r="E192" s="41"/>
      <c r="F192" s="250" t="s">
        <v>263</v>
      </c>
      <c r="G192" s="41"/>
      <c r="H192" s="41"/>
      <c r="I192" s="146"/>
      <c r="J192" s="41"/>
      <c r="K192" s="41"/>
      <c r="L192" s="45"/>
      <c r="M192" s="251"/>
      <c r="N192" s="252"/>
      <c r="O192" s="92"/>
      <c r="P192" s="92"/>
      <c r="Q192" s="92"/>
      <c r="R192" s="92"/>
      <c r="S192" s="92"/>
      <c r="T192" s="92"/>
      <c r="U192" s="93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153</v>
      </c>
      <c r="AU192" s="18" t="s">
        <v>85</v>
      </c>
    </row>
    <row r="193" s="13" customFormat="1">
      <c r="A193" s="13"/>
      <c r="B193" s="253"/>
      <c r="C193" s="254"/>
      <c r="D193" s="249" t="s">
        <v>155</v>
      </c>
      <c r="E193" s="255" t="s">
        <v>1</v>
      </c>
      <c r="F193" s="256" t="s">
        <v>198</v>
      </c>
      <c r="G193" s="254"/>
      <c r="H193" s="255" t="s">
        <v>1</v>
      </c>
      <c r="I193" s="257"/>
      <c r="J193" s="254"/>
      <c r="K193" s="254"/>
      <c r="L193" s="258"/>
      <c r="M193" s="259"/>
      <c r="N193" s="260"/>
      <c r="O193" s="260"/>
      <c r="P193" s="260"/>
      <c r="Q193" s="260"/>
      <c r="R193" s="260"/>
      <c r="S193" s="260"/>
      <c r="T193" s="260"/>
      <c r="U193" s="261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2" t="s">
        <v>155</v>
      </c>
      <c r="AU193" s="262" t="s">
        <v>85</v>
      </c>
      <c r="AV193" s="13" t="s">
        <v>83</v>
      </c>
      <c r="AW193" s="13" t="s">
        <v>32</v>
      </c>
      <c r="AX193" s="13" t="s">
        <v>75</v>
      </c>
      <c r="AY193" s="262" t="s">
        <v>145</v>
      </c>
    </row>
    <row r="194" s="14" customFormat="1">
      <c r="A194" s="14"/>
      <c r="B194" s="263"/>
      <c r="C194" s="264"/>
      <c r="D194" s="249" t="s">
        <v>155</v>
      </c>
      <c r="E194" s="265" t="s">
        <v>1</v>
      </c>
      <c r="F194" s="266" t="s">
        <v>265</v>
      </c>
      <c r="G194" s="264"/>
      <c r="H194" s="267">
        <v>1.516</v>
      </c>
      <c r="I194" s="268"/>
      <c r="J194" s="264"/>
      <c r="K194" s="264"/>
      <c r="L194" s="269"/>
      <c r="M194" s="270"/>
      <c r="N194" s="271"/>
      <c r="O194" s="271"/>
      <c r="P194" s="271"/>
      <c r="Q194" s="271"/>
      <c r="R194" s="271"/>
      <c r="S194" s="271"/>
      <c r="T194" s="271"/>
      <c r="U194" s="272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73" t="s">
        <v>155</v>
      </c>
      <c r="AU194" s="273" t="s">
        <v>85</v>
      </c>
      <c r="AV194" s="14" t="s">
        <v>85</v>
      </c>
      <c r="AW194" s="14" t="s">
        <v>32</v>
      </c>
      <c r="AX194" s="14" t="s">
        <v>83</v>
      </c>
      <c r="AY194" s="273" t="s">
        <v>145</v>
      </c>
    </row>
    <row r="195" s="2" customFormat="1" ht="21.75" customHeight="1">
      <c r="A195" s="39"/>
      <c r="B195" s="40"/>
      <c r="C195" s="236" t="s">
        <v>266</v>
      </c>
      <c r="D195" s="236" t="s">
        <v>147</v>
      </c>
      <c r="E195" s="237" t="s">
        <v>267</v>
      </c>
      <c r="F195" s="238" t="s">
        <v>268</v>
      </c>
      <c r="G195" s="239" t="s">
        <v>105</v>
      </c>
      <c r="H195" s="240">
        <v>66</v>
      </c>
      <c r="I195" s="241"/>
      <c r="J195" s="242">
        <f>ROUND(I195*H195,2)</f>
        <v>0</v>
      </c>
      <c r="K195" s="238" t="s">
        <v>150</v>
      </c>
      <c r="L195" s="45"/>
      <c r="M195" s="243" t="s">
        <v>1</v>
      </c>
      <c r="N195" s="244" t="s">
        <v>40</v>
      </c>
      <c r="O195" s="92"/>
      <c r="P195" s="245">
        <f>O195*H195</f>
        <v>0</v>
      </c>
      <c r="Q195" s="245">
        <v>0</v>
      </c>
      <c r="R195" s="245">
        <f>Q195*H195</f>
        <v>0</v>
      </c>
      <c r="S195" s="245">
        <v>0</v>
      </c>
      <c r="T195" s="245">
        <f>S195*H195</f>
        <v>0</v>
      </c>
      <c r="U195" s="246" t="s">
        <v>1</v>
      </c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7" t="s">
        <v>151</v>
      </c>
      <c r="AT195" s="247" t="s">
        <v>147</v>
      </c>
      <c r="AU195" s="247" t="s">
        <v>85</v>
      </c>
      <c r="AY195" s="18" t="s">
        <v>145</v>
      </c>
      <c r="BE195" s="248">
        <f>IF(N195="základní",J195,0)</f>
        <v>0</v>
      </c>
      <c r="BF195" s="248">
        <f>IF(N195="snížená",J195,0)</f>
        <v>0</v>
      </c>
      <c r="BG195" s="248">
        <f>IF(N195="zákl. přenesená",J195,0)</f>
        <v>0</v>
      </c>
      <c r="BH195" s="248">
        <f>IF(N195="sníž. přenesená",J195,0)</f>
        <v>0</v>
      </c>
      <c r="BI195" s="248">
        <f>IF(N195="nulová",J195,0)</f>
        <v>0</v>
      </c>
      <c r="BJ195" s="18" t="s">
        <v>83</v>
      </c>
      <c r="BK195" s="248">
        <f>ROUND(I195*H195,2)</f>
        <v>0</v>
      </c>
      <c r="BL195" s="18" t="s">
        <v>151</v>
      </c>
      <c r="BM195" s="247" t="s">
        <v>269</v>
      </c>
    </row>
    <row r="196" s="2" customFormat="1">
      <c r="A196" s="39"/>
      <c r="B196" s="40"/>
      <c r="C196" s="41"/>
      <c r="D196" s="249" t="s">
        <v>153</v>
      </c>
      <c r="E196" s="41"/>
      <c r="F196" s="250" t="s">
        <v>270</v>
      </c>
      <c r="G196" s="41"/>
      <c r="H196" s="41"/>
      <c r="I196" s="146"/>
      <c r="J196" s="41"/>
      <c r="K196" s="41"/>
      <c r="L196" s="45"/>
      <c r="M196" s="251"/>
      <c r="N196" s="252"/>
      <c r="O196" s="92"/>
      <c r="P196" s="92"/>
      <c r="Q196" s="92"/>
      <c r="R196" s="92"/>
      <c r="S196" s="92"/>
      <c r="T196" s="92"/>
      <c r="U196" s="93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153</v>
      </c>
      <c r="AU196" s="18" t="s">
        <v>85</v>
      </c>
    </row>
    <row r="197" s="13" customFormat="1">
      <c r="A197" s="13"/>
      <c r="B197" s="253"/>
      <c r="C197" s="254"/>
      <c r="D197" s="249" t="s">
        <v>155</v>
      </c>
      <c r="E197" s="255" t="s">
        <v>1</v>
      </c>
      <c r="F197" s="256" t="s">
        <v>271</v>
      </c>
      <c r="G197" s="254"/>
      <c r="H197" s="255" t="s">
        <v>1</v>
      </c>
      <c r="I197" s="257"/>
      <c r="J197" s="254"/>
      <c r="K197" s="254"/>
      <c r="L197" s="258"/>
      <c r="M197" s="259"/>
      <c r="N197" s="260"/>
      <c r="O197" s="260"/>
      <c r="P197" s="260"/>
      <c r="Q197" s="260"/>
      <c r="R197" s="260"/>
      <c r="S197" s="260"/>
      <c r="T197" s="260"/>
      <c r="U197" s="261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2" t="s">
        <v>155</v>
      </c>
      <c r="AU197" s="262" t="s">
        <v>85</v>
      </c>
      <c r="AV197" s="13" t="s">
        <v>83</v>
      </c>
      <c r="AW197" s="13" t="s">
        <v>32</v>
      </c>
      <c r="AX197" s="13" t="s">
        <v>75</v>
      </c>
      <c r="AY197" s="262" t="s">
        <v>145</v>
      </c>
    </row>
    <row r="198" s="14" customFormat="1">
      <c r="A198" s="14"/>
      <c r="B198" s="263"/>
      <c r="C198" s="264"/>
      <c r="D198" s="249" t="s">
        <v>155</v>
      </c>
      <c r="E198" s="265" t="s">
        <v>1</v>
      </c>
      <c r="F198" s="266" t="s">
        <v>272</v>
      </c>
      <c r="G198" s="264"/>
      <c r="H198" s="267">
        <v>39</v>
      </c>
      <c r="I198" s="268"/>
      <c r="J198" s="264"/>
      <c r="K198" s="264"/>
      <c r="L198" s="269"/>
      <c r="M198" s="270"/>
      <c r="N198" s="271"/>
      <c r="O198" s="271"/>
      <c r="P198" s="271"/>
      <c r="Q198" s="271"/>
      <c r="R198" s="271"/>
      <c r="S198" s="271"/>
      <c r="T198" s="271"/>
      <c r="U198" s="272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73" t="s">
        <v>155</v>
      </c>
      <c r="AU198" s="273" t="s">
        <v>85</v>
      </c>
      <c r="AV198" s="14" t="s">
        <v>85</v>
      </c>
      <c r="AW198" s="14" t="s">
        <v>32</v>
      </c>
      <c r="AX198" s="14" t="s">
        <v>75</v>
      </c>
      <c r="AY198" s="273" t="s">
        <v>145</v>
      </c>
    </row>
    <row r="199" s="13" customFormat="1">
      <c r="A199" s="13"/>
      <c r="B199" s="253"/>
      <c r="C199" s="254"/>
      <c r="D199" s="249" t="s">
        <v>155</v>
      </c>
      <c r="E199" s="255" t="s">
        <v>1</v>
      </c>
      <c r="F199" s="256" t="s">
        <v>188</v>
      </c>
      <c r="G199" s="254"/>
      <c r="H199" s="255" t="s">
        <v>1</v>
      </c>
      <c r="I199" s="257"/>
      <c r="J199" s="254"/>
      <c r="K199" s="254"/>
      <c r="L199" s="258"/>
      <c r="M199" s="259"/>
      <c r="N199" s="260"/>
      <c r="O199" s="260"/>
      <c r="P199" s="260"/>
      <c r="Q199" s="260"/>
      <c r="R199" s="260"/>
      <c r="S199" s="260"/>
      <c r="T199" s="260"/>
      <c r="U199" s="261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2" t="s">
        <v>155</v>
      </c>
      <c r="AU199" s="262" t="s">
        <v>85</v>
      </c>
      <c r="AV199" s="13" t="s">
        <v>83</v>
      </c>
      <c r="AW199" s="13" t="s">
        <v>32</v>
      </c>
      <c r="AX199" s="13" t="s">
        <v>75</v>
      </c>
      <c r="AY199" s="262" t="s">
        <v>145</v>
      </c>
    </row>
    <row r="200" s="14" customFormat="1">
      <c r="A200" s="14"/>
      <c r="B200" s="263"/>
      <c r="C200" s="264"/>
      <c r="D200" s="249" t="s">
        <v>155</v>
      </c>
      <c r="E200" s="265" t="s">
        <v>1</v>
      </c>
      <c r="F200" s="266" t="s">
        <v>273</v>
      </c>
      <c r="G200" s="264"/>
      <c r="H200" s="267">
        <v>27</v>
      </c>
      <c r="I200" s="268"/>
      <c r="J200" s="264"/>
      <c r="K200" s="264"/>
      <c r="L200" s="269"/>
      <c r="M200" s="270"/>
      <c r="N200" s="271"/>
      <c r="O200" s="271"/>
      <c r="P200" s="271"/>
      <c r="Q200" s="271"/>
      <c r="R200" s="271"/>
      <c r="S200" s="271"/>
      <c r="T200" s="271"/>
      <c r="U200" s="272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3" t="s">
        <v>155</v>
      </c>
      <c r="AU200" s="273" t="s">
        <v>85</v>
      </c>
      <c r="AV200" s="14" t="s">
        <v>85</v>
      </c>
      <c r="AW200" s="14" t="s">
        <v>32</v>
      </c>
      <c r="AX200" s="14" t="s">
        <v>75</v>
      </c>
      <c r="AY200" s="273" t="s">
        <v>145</v>
      </c>
    </row>
    <row r="201" s="15" customFormat="1">
      <c r="A201" s="15"/>
      <c r="B201" s="274"/>
      <c r="C201" s="275"/>
      <c r="D201" s="249" t="s">
        <v>155</v>
      </c>
      <c r="E201" s="276" t="s">
        <v>103</v>
      </c>
      <c r="F201" s="277" t="s">
        <v>190</v>
      </c>
      <c r="G201" s="275"/>
      <c r="H201" s="278">
        <v>66</v>
      </c>
      <c r="I201" s="279"/>
      <c r="J201" s="275"/>
      <c r="K201" s="275"/>
      <c r="L201" s="280"/>
      <c r="M201" s="281"/>
      <c r="N201" s="282"/>
      <c r="O201" s="282"/>
      <c r="P201" s="282"/>
      <c r="Q201" s="282"/>
      <c r="R201" s="282"/>
      <c r="S201" s="282"/>
      <c r="T201" s="282"/>
      <c r="U201" s="283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84" t="s">
        <v>155</v>
      </c>
      <c r="AU201" s="284" t="s">
        <v>85</v>
      </c>
      <c r="AV201" s="15" t="s">
        <v>151</v>
      </c>
      <c r="AW201" s="15" t="s">
        <v>32</v>
      </c>
      <c r="AX201" s="15" t="s">
        <v>83</v>
      </c>
      <c r="AY201" s="284" t="s">
        <v>145</v>
      </c>
    </row>
    <row r="202" s="2" customFormat="1" ht="21.75" customHeight="1">
      <c r="A202" s="39"/>
      <c r="B202" s="40"/>
      <c r="C202" s="236" t="s">
        <v>274</v>
      </c>
      <c r="D202" s="236" t="s">
        <v>147</v>
      </c>
      <c r="E202" s="237" t="s">
        <v>275</v>
      </c>
      <c r="F202" s="238" t="s">
        <v>276</v>
      </c>
      <c r="G202" s="239" t="s">
        <v>105</v>
      </c>
      <c r="H202" s="240">
        <v>66</v>
      </c>
      <c r="I202" s="241"/>
      <c r="J202" s="242">
        <f>ROUND(I202*H202,2)</f>
        <v>0</v>
      </c>
      <c r="K202" s="238" t="s">
        <v>150</v>
      </c>
      <c r="L202" s="45"/>
      <c r="M202" s="243" t="s">
        <v>1</v>
      </c>
      <c r="N202" s="244" t="s">
        <v>40</v>
      </c>
      <c r="O202" s="92"/>
      <c r="P202" s="245">
        <f>O202*H202</f>
        <v>0</v>
      </c>
      <c r="Q202" s="245">
        <v>0</v>
      </c>
      <c r="R202" s="245">
        <f>Q202*H202</f>
        <v>0</v>
      </c>
      <c r="S202" s="245">
        <v>0</v>
      </c>
      <c r="T202" s="245">
        <f>S202*H202</f>
        <v>0</v>
      </c>
      <c r="U202" s="246" t="s">
        <v>1</v>
      </c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7" t="s">
        <v>151</v>
      </c>
      <c r="AT202" s="247" t="s">
        <v>147</v>
      </c>
      <c r="AU202" s="247" t="s">
        <v>85</v>
      </c>
      <c r="AY202" s="18" t="s">
        <v>145</v>
      </c>
      <c r="BE202" s="248">
        <f>IF(N202="základní",J202,0)</f>
        <v>0</v>
      </c>
      <c r="BF202" s="248">
        <f>IF(N202="snížená",J202,0)</f>
        <v>0</v>
      </c>
      <c r="BG202" s="248">
        <f>IF(N202="zákl. přenesená",J202,0)</f>
        <v>0</v>
      </c>
      <c r="BH202" s="248">
        <f>IF(N202="sníž. přenesená",J202,0)</f>
        <v>0</v>
      </c>
      <c r="BI202" s="248">
        <f>IF(N202="nulová",J202,0)</f>
        <v>0</v>
      </c>
      <c r="BJ202" s="18" t="s">
        <v>83</v>
      </c>
      <c r="BK202" s="248">
        <f>ROUND(I202*H202,2)</f>
        <v>0</v>
      </c>
      <c r="BL202" s="18" t="s">
        <v>151</v>
      </c>
      <c r="BM202" s="247" t="s">
        <v>277</v>
      </c>
    </row>
    <row r="203" s="2" customFormat="1">
      <c r="A203" s="39"/>
      <c r="B203" s="40"/>
      <c r="C203" s="41"/>
      <c r="D203" s="249" t="s">
        <v>153</v>
      </c>
      <c r="E203" s="41"/>
      <c r="F203" s="250" t="s">
        <v>278</v>
      </c>
      <c r="G203" s="41"/>
      <c r="H203" s="41"/>
      <c r="I203" s="146"/>
      <c r="J203" s="41"/>
      <c r="K203" s="41"/>
      <c r="L203" s="45"/>
      <c r="M203" s="251"/>
      <c r="N203" s="252"/>
      <c r="O203" s="92"/>
      <c r="P203" s="92"/>
      <c r="Q203" s="92"/>
      <c r="R203" s="92"/>
      <c r="S203" s="92"/>
      <c r="T203" s="92"/>
      <c r="U203" s="93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153</v>
      </c>
      <c r="AU203" s="18" t="s">
        <v>85</v>
      </c>
    </row>
    <row r="204" s="14" customFormat="1">
      <c r="A204" s="14"/>
      <c r="B204" s="263"/>
      <c r="C204" s="264"/>
      <c r="D204" s="249" t="s">
        <v>155</v>
      </c>
      <c r="E204" s="265" t="s">
        <v>1</v>
      </c>
      <c r="F204" s="266" t="s">
        <v>103</v>
      </c>
      <c r="G204" s="264"/>
      <c r="H204" s="267">
        <v>66</v>
      </c>
      <c r="I204" s="268"/>
      <c r="J204" s="264"/>
      <c r="K204" s="264"/>
      <c r="L204" s="269"/>
      <c r="M204" s="270"/>
      <c r="N204" s="271"/>
      <c r="O204" s="271"/>
      <c r="P204" s="271"/>
      <c r="Q204" s="271"/>
      <c r="R204" s="271"/>
      <c r="S204" s="271"/>
      <c r="T204" s="271"/>
      <c r="U204" s="272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73" t="s">
        <v>155</v>
      </c>
      <c r="AU204" s="273" t="s">
        <v>85</v>
      </c>
      <c r="AV204" s="14" t="s">
        <v>85</v>
      </c>
      <c r="AW204" s="14" t="s">
        <v>32</v>
      </c>
      <c r="AX204" s="14" t="s">
        <v>83</v>
      </c>
      <c r="AY204" s="273" t="s">
        <v>145</v>
      </c>
    </row>
    <row r="205" s="2" customFormat="1" ht="21.75" customHeight="1">
      <c r="A205" s="39"/>
      <c r="B205" s="40"/>
      <c r="C205" s="236" t="s">
        <v>279</v>
      </c>
      <c r="D205" s="236" t="s">
        <v>147</v>
      </c>
      <c r="E205" s="237" t="s">
        <v>280</v>
      </c>
      <c r="F205" s="238" t="s">
        <v>281</v>
      </c>
      <c r="G205" s="239" t="s">
        <v>223</v>
      </c>
      <c r="H205" s="240">
        <v>0.029999999999999999</v>
      </c>
      <c r="I205" s="241"/>
      <c r="J205" s="242">
        <f>ROUND(I205*H205,2)</f>
        <v>0</v>
      </c>
      <c r="K205" s="238" t="s">
        <v>150</v>
      </c>
      <c r="L205" s="45"/>
      <c r="M205" s="243" t="s">
        <v>1</v>
      </c>
      <c r="N205" s="244" t="s">
        <v>40</v>
      </c>
      <c r="O205" s="92"/>
      <c r="P205" s="245">
        <f>O205*H205</f>
        <v>0</v>
      </c>
      <c r="Q205" s="245">
        <v>0.099510000000000001</v>
      </c>
      <c r="R205" s="245">
        <f>Q205*H205</f>
        <v>0.0029852999999999998</v>
      </c>
      <c r="S205" s="245">
        <v>0</v>
      </c>
      <c r="T205" s="245">
        <f>S205*H205</f>
        <v>0</v>
      </c>
      <c r="U205" s="246" t="s">
        <v>1</v>
      </c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7" t="s">
        <v>151</v>
      </c>
      <c r="AT205" s="247" t="s">
        <v>147</v>
      </c>
      <c r="AU205" s="247" t="s">
        <v>85</v>
      </c>
      <c r="AY205" s="18" t="s">
        <v>145</v>
      </c>
      <c r="BE205" s="248">
        <f>IF(N205="základní",J205,0)</f>
        <v>0</v>
      </c>
      <c r="BF205" s="248">
        <f>IF(N205="snížená",J205,0)</f>
        <v>0</v>
      </c>
      <c r="BG205" s="248">
        <f>IF(N205="zákl. přenesená",J205,0)</f>
        <v>0</v>
      </c>
      <c r="BH205" s="248">
        <f>IF(N205="sníž. přenesená",J205,0)</f>
        <v>0</v>
      </c>
      <c r="BI205" s="248">
        <f>IF(N205="nulová",J205,0)</f>
        <v>0</v>
      </c>
      <c r="BJ205" s="18" t="s">
        <v>83</v>
      </c>
      <c r="BK205" s="248">
        <f>ROUND(I205*H205,2)</f>
        <v>0</v>
      </c>
      <c r="BL205" s="18" t="s">
        <v>151</v>
      </c>
      <c r="BM205" s="247" t="s">
        <v>282</v>
      </c>
    </row>
    <row r="206" s="2" customFormat="1">
      <c r="A206" s="39"/>
      <c r="B206" s="40"/>
      <c r="C206" s="41"/>
      <c r="D206" s="249" t="s">
        <v>153</v>
      </c>
      <c r="E206" s="41"/>
      <c r="F206" s="250" t="s">
        <v>283</v>
      </c>
      <c r="G206" s="41"/>
      <c r="H206" s="41"/>
      <c r="I206" s="146"/>
      <c r="J206" s="41"/>
      <c r="K206" s="41"/>
      <c r="L206" s="45"/>
      <c r="M206" s="251"/>
      <c r="N206" s="252"/>
      <c r="O206" s="92"/>
      <c r="P206" s="92"/>
      <c r="Q206" s="92"/>
      <c r="R206" s="92"/>
      <c r="S206" s="92"/>
      <c r="T206" s="92"/>
      <c r="U206" s="93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153</v>
      </c>
      <c r="AU206" s="18" t="s">
        <v>85</v>
      </c>
    </row>
    <row r="207" s="13" customFormat="1">
      <c r="A207" s="13"/>
      <c r="B207" s="253"/>
      <c r="C207" s="254"/>
      <c r="D207" s="249" t="s">
        <v>155</v>
      </c>
      <c r="E207" s="255" t="s">
        <v>1</v>
      </c>
      <c r="F207" s="256" t="s">
        <v>284</v>
      </c>
      <c r="G207" s="254"/>
      <c r="H207" s="255" t="s">
        <v>1</v>
      </c>
      <c r="I207" s="257"/>
      <c r="J207" s="254"/>
      <c r="K207" s="254"/>
      <c r="L207" s="258"/>
      <c r="M207" s="259"/>
      <c r="N207" s="260"/>
      <c r="O207" s="260"/>
      <c r="P207" s="260"/>
      <c r="Q207" s="260"/>
      <c r="R207" s="260"/>
      <c r="S207" s="260"/>
      <c r="T207" s="260"/>
      <c r="U207" s="261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2" t="s">
        <v>155</v>
      </c>
      <c r="AU207" s="262" t="s">
        <v>85</v>
      </c>
      <c r="AV207" s="13" t="s">
        <v>83</v>
      </c>
      <c r="AW207" s="13" t="s">
        <v>32</v>
      </c>
      <c r="AX207" s="13" t="s">
        <v>75</v>
      </c>
      <c r="AY207" s="262" t="s">
        <v>145</v>
      </c>
    </row>
    <row r="208" s="13" customFormat="1">
      <c r="A208" s="13"/>
      <c r="B208" s="253"/>
      <c r="C208" s="254"/>
      <c r="D208" s="249" t="s">
        <v>155</v>
      </c>
      <c r="E208" s="255" t="s">
        <v>1</v>
      </c>
      <c r="F208" s="256" t="s">
        <v>285</v>
      </c>
      <c r="G208" s="254"/>
      <c r="H208" s="255" t="s">
        <v>1</v>
      </c>
      <c r="I208" s="257"/>
      <c r="J208" s="254"/>
      <c r="K208" s="254"/>
      <c r="L208" s="258"/>
      <c r="M208" s="259"/>
      <c r="N208" s="260"/>
      <c r="O208" s="260"/>
      <c r="P208" s="260"/>
      <c r="Q208" s="260"/>
      <c r="R208" s="260"/>
      <c r="S208" s="260"/>
      <c r="T208" s="260"/>
      <c r="U208" s="261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2" t="s">
        <v>155</v>
      </c>
      <c r="AU208" s="262" t="s">
        <v>85</v>
      </c>
      <c r="AV208" s="13" t="s">
        <v>83</v>
      </c>
      <c r="AW208" s="13" t="s">
        <v>32</v>
      </c>
      <c r="AX208" s="13" t="s">
        <v>75</v>
      </c>
      <c r="AY208" s="262" t="s">
        <v>145</v>
      </c>
    </row>
    <row r="209" s="14" customFormat="1">
      <c r="A209" s="14"/>
      <c r="B209" s="263"/>
      <c r="C209" s="264"/>
      <c r="D209" s="249" t="s">
        <v>155</v>
      </c>
      <c r="E209" s="265" t="s">
        <v>1</v>
      </c>
      <c r="F209" s="266" t="s">
        <v>286</v>
      </c>
      <c r="G209" s="264"/>
      <c r="H209" s="267">
        <v>0.0060000000000000001</v>
      </c>
      <c r="I209" s="268"/>
      <c r="J209" s="264"/>
      <c r="K209" s="264"/>
      <c r="L209" s="269"/>
      <c r="M209" s="270"/>
      <c r="N209" s="271"/>
      <c r="O209" s="271"/>
      <c r="P209" s="271"/>
      <c r="Q209" s="271"/>
      <c r="R209" s="271"/>
      <c r="S209" s="271"/>
      <c r="T209" s="271"/>
      <c r="U209" s="272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73" t="s">
        <v>155</v>
      </c>
      <c r="AU209" s="273" t="s">
        <v>85</v>
      </c>
      <c r="AV209" s="14" t="s">
        <v>85</v>
      </c>
      <c r="AW209" s="14" t="s">
        <v>32</v>
      </c>
      <c r="AX209" s="14" t="s">
        <v>75</v>
      </c>
      <c r="AY209" s="273" t="s">
        <v>145</v>
      </c>
    </row>
    <row r="210" s="13" customFormat="1">
      <c r="A210" s="13"/>
      <c r="B210" s="253"/>
      <c r="C210" s="254"/>
      <c r="D210" s="249" t="s">
        <v>155</v>
      </c>
      <c r="E210" s="255" t="s">
        <v>1</v>
      </c>
      <c r="F210" s="256" t="s">
        <v>287</v>
      </c>
      <c r="G210" s="254"/>
      <c r="H210" s="255" t="s">
        <v>1</v>
      </c>
      <c r="I210" s="257"/>
      <c r="J210" s="254"/>
      <c r="K210" s="254"/>
      <c r="L210" s="258"/>
      <c r="M210" s="259"/>
      <c r="N210" s="260"/>
      <c r="O210" s="260"/>
      <c r="P210" s="260"/>
      <c r="Q210" s="260"/>
      <c r="R210" s="260"/>
      <c r="S210" s="260"/>
      <c r="T210" s="260"/>
      <c r="U210" s="261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2" t="s">
        <v>155</v>
      </c>
      <c r="AU210" s="262" t="s">
        <v>85</v>
      </c>
      <c r="AV210" s="13" t="s">
        <v>83</v>
      </c>
      <c r="AW210" s="13" t="s">
        <v>32</v>
      </c>
      <c r="AX210" s="13" t="s">
        <v>75</v>
      </c>
      <c r="AY210" s="262" t="s">
        <v>145</v>
      </c>
    </row>
    <row r="211" s="14" customFormat="1">
      <c r="A211" s="14"/>
      <c r="B211" s="263"/>
      <c r="C211" s="264"/>
      <c r="D211" s="249" t="s">
        <v>155</v>
      </c>
      <c r="E211" s="265" t="s">
        <v>1</v>
      </c>
      <c r="F211" s="266" t="s">
        <v>288</v>
      </c>
      <c r="G211" s="264"/>
      <c r="H211" s="267">
        <v>0.0040000000000000001</v>
      </c>
      <c r="I211" s="268"/>
      <c r="J211" s="264"/>
      <c r="K211" s="264"/>
      <c r="L211" s="269"/>
      <c r="M211" s="270"/>
      <c r="N211" s="271"/>
      <c r="O211" s="271"/>
      <c r="P211" s="271"/>
      <c r="Q211" s="271"/>
      <c r="R211" s="271"/>
      <c r="S211" s="271"/>
      <c r="T211" s="271"/>
      <c r="U211" s="272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73" t="s">
        <v>155</v>
      </c>
      <c r="AU211" s="273" t="s">
        <v>85</v>
      </c>
      <c r="AV211" s="14" t="s">
        <v>85</v>
      </c>
      <c r="AW211" s="14" t="s">
        <v>32</v>
      </c>
      <c r="AX211" s="14" t="s">
        <v>75</v>
      </c>
      <c r="AY211" s="273" t="s">
        <v>145</v>
      </c>
    </row>
    <row r="212" s="13" customFormat="1">
      <c r="A212" s="13"/>
      <c r="B212" s="253"/>
      <c r="C212" s="254"/>
      <c r="D212" s="249" t="s">
        <v>155</v>
      </c>
      <c r="E212" s="255" t="s">
        <v>1</v>
      </c>
      <c r="F212" s="256" t="s">
        <v>289</v>
      </c>
      <c r="G212" s="254"/>
      <c r="H212" s="255" t="s">
        <v>1</v>
      </c>
      <c r="I212" s="257"/>
      <c r="J212" s="254"/>
      <c r="K212" s="254"/>
      <c r="L212" s="258"/>
      <c r="M212" s="259"/>
      <c r="N212" s="260"/>
      <c r="O212" s="260"/>
      <c r="P212" s="260"/>
      <c r="Q212" s="260"/>
      <c r="R212" s="260"/>
      <c r="S212" s="260"/>
      <c r="T212" s="260"/>
      <c r="U212" s="261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2" t="s">
        <v>155</v>
      </c>
      <c r="AU212" s="262" t="s">
        <v>85</v>
      </c>
      <c r="AV212" s="13" t="s">
        <v>83</v>
      </c>
      <c r="AW212" s="13" t="s">
        <v>32</v>
      </c>
      <c r="AX212" s="13" t="s">
        <v>75</v>
      </c>
      <c r="AY212" s="262" t="s">
        <v>145</v>
      </c>
    </row>
    <row r="213" s="13" customFormat="1">
      <c r="A213" s="13"/>
      <c r="B213" s="253"/>
      <c r="C213" s="254"/>
      <c r="D213" s="249" t="s">
        <v>155</v>
      </c>
      <c r="E213" s="255" t="s">
        <v>1</v>
      </c>
      <c r="F213" s="256" t="s">
        <v>290</v>
      </c>
      <c r="G213" s="254"/>
      <c r="H213" s="255" t="s">
        <v>1</v>
      </c>
      <c r="I213" s="257"/>
      <c r="J213" s="254"/>
      <c r="K213" s="254"/>
      <c r="L213" s="258"/>
      <c r="M213" s="259"/>
      <c r="N213" s="260"/>
      <c r="O213" s="260"/>
      <c r="P213" s="260"/>
      <c r="Q213" s="260"/>
      <c r="R213" s="260"/>
      <c r="S213" s="260"/>
      <c r="T213" s="260"/>
      <c r="U213" s="261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2" t="s">
        <v>155</v>
      </c>
      <c r="AU213" s="262" t="s">
        <v>85</v>
      </c>
      <c r="AV213" s="13" t="s">
        <v>83</v>
      </c>
      <c r="AW213" s="13" t="s">
        <v>32</v>
      </c>
      <c r="AX213" s="13" t="s">
        <v>75</v>
      </c>
      <c r="AY213" s="262" t="s">
        <v>145</v>
      </c>
    </row>
    <row r="214" s="14" customFormat="1">
      <c r="A214" s="14"/>
      <c r="B214" s="263"/>
      <c r="C214" s="264"/>
      <c r="D214" s="249" t="s">
        <v>155</v>
      </c>
      <c r="E214" s="265" t="s">
        <v>1</v>
      </c>
      <c r="F214" s="266" t="s">
        <v>291</v>
      </c>
      <c r="G214" s="264"/>
      <c r="H214" s="267">
        <v>0.02</v>
      </c>
      <c r="I214" s="268"/>
      <c r="J214" s="264"/>
      <c r="K214" s="264"/>
      <c r="L214" s="269"/>
      <c r="M214" s="270"/>
      <c r="N214" s="271"/>
      <c r="O214" s="271"/>
      <c r="P214" s="271"/>
      <c r="Q214" s="271"/>
      <c r="R214" s="271"/>
      <c r="S214" s="271"/>
      <c r="T214" s="271"/>
      <c r="U214" s="272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3" t="s">
        <v>155</v>
      </c>
      <c r="AU214" s="273" t="s">
        <v>85</v>
      </c>
      <c r="AV214" s="14" t="s">
        <v>85</v>
      </c>
      <c r="AW214" s="14" t="s">
        <v>32</v>
      </c>
      <c r="AX214" s="14" t="s">
        <v>75</v>
      </c>
      <c r="AY214" s="273" t="s">
        <v>145</v>
      </c>
    </row>
    <row r="215" s="15" customFormat="1">
      <c r="A215" s="15"/>
      <c r="B215" s="274"/>
      <c r="C215" s="275"/>
      <c r="D215" s="249" t="s">
        <v>155</v>
      </c>
      <c r="E215" s="276" t="s">
        <v>1</v>
      </c>
      <c r="F215" s="277" t="s">
        <v>190</v>
      </c>
      <c r="G215" s="275"/>
      <c r="H215" s="278">
        <v>0.029999999999999999</v>
      </c>
      <c r="I215" s="279"/>
      <c r="J215" s="275"/>
      <c r="K215" s="275"/>
      <c r="L215" s="280"/>
      <c r="M215" s="281"/>
      <c r="N215" s="282"/>
      <c r="O215" s="282"/>
      <c r="P215" s="282"/>
      <c r="Q215" s="282"/>
      <c r="R215" s="282"/>
      <c r="S215" s="282"/>
      <c r="T215" s="282"/>
      <c r="U215" s="283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84" t="s">
        <v>155</v>
      </c>
      <c r="AU215" s="284" t="s">
        <v>85</v>
      </c>
      <c r="AV215" s="15" t="s">
        <v>151</v>
      </c>
      <c r="AW215" s="15" t="s">
        <v>32</v>
      </c>
      <c r="AX215" s="15" t="s">
        <v>83</v>
      </c>
      <c r="AY215" s="284" t="s">
        <v>145</v>
      </c>
    </row>
    <row r="216" s="2" customFormat="1" ht="16.5" customHeight="1">
      <c r="A216" s="39"/>
      <c r="B216" s="40"/>
      <c r="C216" s="285" t="s">
        <v>7</v>
      </c>
      <c r="D216" s="285" t="s">
        <v>192</v>
      </c>
      <c r="E216" s="286" t="s">
        <v>292</v>
      </c>
      <c r="F216" s="287" t="s">
        <v>293</v>
      </c>
      <c r="G216" s="288" t="s">
        <v>294</v>
      </c>
      <c r="H216" s="289">
        <v>10</v>
      </c>
      <c r="I216" s="290"/>
      <c r="J216" s="291">
        <f>ROUND(I216*H216,2)</f>
        <v>0</v>
      </c>
      <c r="K216" s="287" t="s">
        <v>150</v>
      </c>
      <c r="L216" s="292"/>
      <c r="M216" s="293" t="s">
        <v>1</v>
      </c>
      <c r="N216" s="294" t="s">
        <v>40</v>
      </c>
      <c r="O216" s="92"/>
      <c r="P216" s="245">
        <f>O216*H216</f>
        <v>0</v>
      </c>
      <c r="Q216" s="245">
        <v>0.001</v>
      </c>
      <c r="R216" s="245">
        <f>Q216*H216</f>
        <v>0.01</v>
      </c>
      <c r="S216" s="245">
        <v>0</v>
      </c>
      <c r="T216" s="245">
        <f>S216*H216</f>
        <v>0</v>
      </c>
      <c r="U216" s="246" t="s">
        <v>1</v>
      </c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7" t="s">
        <v>195</v>
      </c>
      <c r="AT216" s="247" t="s">
        <v>192</v>
      </c>
      <c r="AU216" s="247" t="s">
        <v>85</v>
      </c>
      <c r="AY216" s="18" t="s">
        <v>145</v>
      </c>
      <c r="BE216" s="248">
        <f>IF(N216="základní",J216,0)</f>
        <v>0</v>
      </c>
      <c r="BF216" s="248">
        <f>IF(N216="snížená",J216,0)</f>
        <v>0</v>
      </c>
      <c r="BG216" s="248">
        <f>IF(N216="zákl. přenesená",J216,0)</f>
        <v>0</v>
      </c>
      <c r="BH216" s="248">
        <f>IF(N216="sníž. přenesená",J216,0)</f>
        <v>0</v>
      </c>
      <c r="BI216" s="248">
        <f>IF(N216="nulová",J216,0)</f>
        <v>0</v>
      </c>
      <c r="BJ216" s="18" t="s">
        <v>83</v>
      </c>
      <c r="BK216" s="248">
        <f>ROUND(I216*H216,2)</f>
        <v>0</v>
      </c>
      <c r="BL216" s="18" t="s">
        <v>151</v>
      </c>
      <c r="BM216" s="247" t="s">
        <v>295</v>
      </c>
    </row>
    <row r="217" s="2" customFormat="1">
      <c r="A217" s="39"/>
      <c r="B217" s="40"/>
      <c r="C217" s="41"/>
      <c r="D217" s="249" t="s">
        <v>153</v>
      </c>
      <c r="E217" s="41"/>
      <c r="F217" s="250" t="s">
        <v>293</v>
      </c>
      <c r="G217" s="41"/>
      <c r="H217" s="41"/>
      <c r="I217" s="146"/>
      <c r="J217" s="41"/>
      <c r="K217" s="41"/>
      <c r="L217" s="45"/>
      <c r="M217" s="251"/>
      <c r="N217" s="252"/>
      <c r="O217" s="92"/>
      <c r="P217" s="92"/>
      <c r="Q217" s="92"/>
      <c r="R217" s="92"/>
      <c r="S217" s="92"/>
      <c r="T217" s="92"/>
      <c r="U217" s="93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153</v>
      </c>
      <c r="AU217" s="18" t="s">
        <v>85</v>
      </c>
    </row>
    <row r="218" s="14" customFormat="1">
      <c r="A218" s="14"/>
      <c r="B218" s="263"/>
      <c r="C218" s="264"/>
      <c r="D218" s="249" t="s">
        <v>155</v>
      </c>
      <c r="E218" s="264"/>
      <c r="F218" s="266" t="s">
        <v>296</v>
      </c>
      <c r="G218" s="264"/>
      <c r="H218" s="267">
        <v>10</v>
      </c>
      <c r="I218" s="268"/>
      <c r="J218" s="264"/>
      <c r="K218" s="264"/>
      <c r="L218" s="269"/>
      <c r="M218" s="270"/>
      <c r="N218" s="271"/>
      <c r="O218" s="271"/>
      <c r="P218" s="271"/>
      <c r="Q218" s="271"/>
      <c r="R218" s="271"/>
      <c r="S218" s="271"/>
      <c r="T218" s="271"/>
      <c r="U218" s="272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73" t="s">
        <v>155</v>
      </c>
      <c r="AU218" s="273" t="s">
        <v>85</v>
      </c>
      <c r="AV218" s="14" t="s">
        <v>85</v>
      </c>
      <c r="AW218" s="14" t="s">
        <v>4</v>
      </c>
      <c r="AX218" s="14" t="s">
        <v>83</v>
      </c>
      <c r="AY218" s="273" t="s">
        <v>145</v>
      </c>
    </row>
    <row r="219" s="2" customFormat="1" ht="21.75" customHeight="1">
      <c r="A219" s="39"/>
      <c r="B219" s="40"/>
      <c r="C219" s="285" t="s">
        <v>297</v>
      </c>
      <c r="D219" s="285" t="s">
        <v>192</v>
      </c>
      <c r="E219" s="286" t="s">
        <v>298</v>
      </c>
      <c r="F219" s="287" t="s">
        <v>299</v>
      </c>
      <c r="G219" s="288" t="s">
        <v>223</v>
      </c>
      <c r="H219" s="289">
        <v>0.02</v>
      </c>
      <c r="I219" s="290"/>
      <c r="J219" s="291">
        <f>ROUND(I219*H219,2)</f>
        <v>0</v>
      </c>
      <c r="K219" s="287" t="s">
        <v>150</v>
      </c>
      <c r="L219" s="292"/>
      <c r="M219" s="293" t="s">
        <v>1</v>
      </c>
      <c r="N219" s="294" t="s">
        <v>40</v>
      </c>
      <c r="O219" s="92"/>
      <c r="P219" s="245">
        <f>O219*H219</f>
        <v>0</v>
      </c>
      <c r="Q219" s="245">
        <v>1</v>
      </c>
      <c r="R219" s="245">
        <f>Q219*H219</f>
        <v>0.02</v>
      </c>
      <c r="S219" s="245">
        <v>0</v>
      </c>
      <c r="T219" s="245">
        <f>S219*H219</f>
        <v>0</v>
      </c>
      <c r="U219" s="246" t="s">
        <v>1</v>
      </c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7" t="s">
        <v>195</v>
      </c>
      <c r="AT219" s="247" t="s">
        <v>192</v>
      </c>
      <c r="AU219" s="247" t="s">
        <v>85</v>
      </c>
      <c r="AY219" s="18" t="s">
        <v>145</v>
      </c>
      <c r="BE219" s="248">
        <f>IF(N219="základní",J219,0)</f>
        <v>0</v>
      </c>
      <c r="BF219" s="248">
        <f>IF(N219="snížená",J219,0)</f>
        <v>0</v>
      </c>
      <c r="BG219" s="248">
        <f>IF(N219="zákl. přenesená",J219,0)</f>
        <v>0</v>
      </c>
      <c r="BH219" s="248">
        <f>IF(N219="sníž. přenesená",J219,0)</f>
        <v>0</v>
      </c>
      <c r="BI219" s="248">
        <f>IF(N219="nulová",J219,0)</f>
        <v>0</v>
      </c>
      <c r="BJ219" s="18" t="s">
        <v>83</v>
      </c>
      <c r="BK219" s="248">
        <f>ROUND(I219*H219,2)</f>
        <v>0</v>
      </c>
      <c r="BL219" s="18" t="s">
        <v>151</v>
      </c>
      <c r="BM219" s="247" t="s">
        <v>300</v>
      </c>
    </row>
    <row r="220" s="2" customFormat="1">
      <c r="A220" s="39"/>
      <c r="B220" s="40"/>
      <c r="C220" s="41"/>
      <c r="D220" s="249" t="s">
        <v>153</v>
      </c>
      <c r="E220" s="41"/>
      <c r="F220" s="250" t="s">
        <v>301</v>
      </c>
      <c r="G220" s="41"/>
      <c r="H220" s="41"/>
      <c r="I220" s="146"/>
      <c r="J220" s="41"/>
      <c r="K220" s="41"/>
      <c r="L220" s="45"/>
      <c r="M220" s="251"/>
      <c r="N220" s="252"/>
      <c r="O220" s="92"/>
      <c r="P220" s="92"/>
      <c r="Q220" s="92"/>
      <c r="R220" s="92"/>
      <c r="S220" s="92"/>
      <c r="T220" s="92"/>
      <c r="U220" s="93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153</v>
      </c>
      <c r="AU220" s="18" t="s">
        <v>85</v>
      </c>
    </row>
    <row r="221" s="2" customFormat="1" ht="21.75" customHeight="1">
      <c r="A221" s="39"/>
      <c r="B221" s="40"/>
      <c r="C221" s="236" t="s">
        <v>302</v>
      </c>
      <c r="D221" s="236" t="s">
        <v>147</v>
      </c>
      <c r="E221" s="237" t="s">
        <v>303</v>
      </c>
      <c r="F221" s="238" t="s">
        <v>304</v>
      </c>
      <c r="G221" s="239" t="s">
        <v>223</v>
      </c>
      <c r="H221" s="240">
        <v>0.029999999999999999</v>
      </c>
      <c r="I221" s="241"/>
      <c r="J221" s="242">
        <f>ROUND(I221*H221,2)</f>
        <v>0</v>
      </c>
      <c r="K221" s="238" t="s">
        <v>150</v>
      </c>
      <c r="L221" s="45"/>
      <c r="M221" s="243" t="s">
        <v>1</v>
      </c>
      <c r="N221" s="244" t="s">
        <v>40</v>
      </c>
      <c r="O221" s="92"/>
      <c r="P221" s="245">
        <f>O221*H221</f>
        <v>0</v>
      </c>
      <c r="Q221" s="245">
        <v>0</v>
      </c>
      <c r="R221" s="245">
        <f>Q221*H221</f>
        <v>0</v>
      </c>
      <c r="S221" s="245">
        <v>0</v>
      </c>
      <c r="T221" s="245">
        <f>S221*H221</f>
        <v>0</v>
      </c>
      <c r="U221" s="246" t="s">
        <v>1</v>
      </c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7" t="s">
        <v>151</v>
      </c>
      <c r="AT221" s="247" t="s">
        <v>147</v>
      </c>
      <c r="AU221" s="247" t="s">
        <v>85</v>
      </c>
      <c r="AY221" s="18" t="s">
        <v>145</v>
      </c>
      <c r="BE221" s="248">
        <f>IF(N221="základní",J221,0)</f>
        <v>0</v>
      </c>
      <c r="BF221" s="248">
        <f>IF(N221="snížená",J221,0)</f>
        <v>0</v>
      </c>
      <c r="BG221" s="248">
        <f>IF(N221="zákl. přenesená",J221,0)</f>
        <v>0</v>
      </c>
      <c r="BH221" s="248">
        <f>IF(N221="sníž. přenesená",J221,0)</f>
        <v>0</v>
      </c>
      <c r="BI221" s="248">
        <f>IF(N221="nulová",J221,0)</f>
        <v>0</v>
      </c>
      <c r="BJ221" s="18" t="s">
        <v>83</v>
      </c>
      <c r="BK221" s="248">
        <f>ROUND(I221*H221,2)</f>
        <v>0</v>
      </c>
      <c r="BL221" s="18" t="s">
        <v>151</v>
      </c>
      <c r="BM221" s="247" t="s">
        <v>305</v>
      </c>
    </row>
    <row r="222" s="2" customFormat="1">
      <c r="A222" s="39"/>
      <c r="B222" s="40"/>
      <c r="C222" s="41"/>
      <c r="D222" s="249" t="s">
        <v>153</v>
      </c>
      <c r="E222" s="41"/>
      <c r="F222" s="250" t="s">
        <v>306</v>
      </c>
      <c r="G222" s="41"/>
      <c r="H222" s="41"/>
      <c r="I222" s="146"/>
      <c r="J222" s="41"/>
      <c r="K222" s="41"/>
      <c r="L222" s="45"/>
      <c r="M222" s="251"/>
      <c r="N222" s="252"/>
      <c r="O222" s="92"/>
      <c r="P222" s="92"/>
      <c r="Q222" s="92"/>
      <c r="R222" s="92"/>
      <c r="S222" s="92"/>
      <c r="T222" s="92"/>
      <c r="U222" s="93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153</v>
      </c>
      <c r="AU222" s="18" t="s">
        <v>85</v>
      </c>
    </row>
    <row r="223" s="12" customFormat="1" ht="22.8" customHeight="1">
      <c r="A223" s="12"/>
      <c r="B223" s="220"/>
      <c r="C223" s="221"/>
      <c r="D223" s="222" t="s">
        <v>74</v>
      </c>
      <c r="E223" s="234" t="s">
        <v>151</v>
      </c>
      <c r="F223" s="234" t="s">
        <v>307</v>
      </c>
      <c r="G223" s="221"/>
      <c r="H223" s="221"/>
      <c r="I223" s="224"/>
      <c r="J223" s="235">
        <f>BK223</f>
        <v>0</v>
      </c>
      <c r="K223" s="221"/>
      <c r="L223" s="226"/>
      <c r="M223" s="227"/>
      <c r="N223" s="228"/>
      <c r="O223" s="228"/>
      <c r="P223" s="229">
        <v>0</v>
      </c>
      <c r="Q223" s="228"/>
      <c r="R223" s="229">
        <v>0</v>
      </c>
      <c r="S223" s="228"/>
      <c r="T223" s="229">
        <v>0</v>
      </c>
      <c r="U223" s="230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31" t="s">
        <v>83</v>
      </c>
      <c r="AT223" s="232" t="s">
        <v>74</v>
      </c>
      <c r="AU223" s="232" t="s">
        <v>83</v>
      </c>
      <c r="AY223" s="231" t="s">
        <v>145</v>
      </c>
      <c r="BK223" s="233">
        <v>0</v>
      </c>
    </row>
    <row r="224" s="12" customFormat="1" ht="22.8" customHeight="1">
      <c r="A224" s="12"/>
      <c r="B224" s="220"/>
      <c r="C224" s="221"/>
      <c r="D224" s="222" t="s">
        <v>74</v>
      </c>
      <c r="E224" s="234" t="s">
        <v>308</v>
      </c>
      <c r="F224" s="234" t="s">
        <v>309</v>
      </c>
      <c r="G224" s="221"/>
      <c r="H224" s="221"/>
      <c r="I224" s="224"/>
      <c r="J224" s="235">
        <f>BK224</f>
        <v>0</v>
      </c>
      <c r="K224" s="221"/>
      <c r="L224" s="226"/>
      <c r="M224" s="227"/>
      <c r="N224" s="228"/>
      <c r="O224" s="228"/>
      <c r="P224" s="229">
        <f>SUM(P225:P226)</f>
        <v>0</v>
      </c>
      <c r="Q224" s="228"/>
      <c r="R224" s="229">
        <f>SUM(R225:R226)</f>
        <v>0</v>
      </c>
      <c r="S224" s="228"/>
      <c r="T224" s="229">
        <f>SUM(T225:T226)</f>
        <v>0</v>
      </c>
      <c r="U224" s="230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31" t="s">
        <v>83</v>
      </c>
      <c r="AT224" s="232" t="s">
        <v>74</v>
      </c>
      <c r="AU224" s="232" t="s">
        <v>83</v>
      </c>
      <c r="AY224" s="231" t="s">
        <v>145</v>
      </c>
      <c r="BK224" s="233">
        <f>SUM(BK225:BK226)</f>
        <v>0</v>
      </c>
    </row>
    <row r="225" s="2" customFormat="1" ht="16.5" customHeight="1">
      <c r="A225" s="39"/>
      <c r="B225" s="40"/>
      <c r="C225" s="236" t="s">
        <v>310</v>
      </c>
      <c r="D225" s="236" t="s">
        <v>147</v>
      </c>
      <c r="E225" s="237" t="s">
        <v>311</v>
      </c>
      <c r="F225" s="238" t="s">
        <v>312</v>
      </c>
      <c r="G225" s="239" t="s">
        <v>223</v>
      </c>
      <c r="H225" s="240">
        <v>14.311</v>
      </c>
      <c r="I225" s="241"/>
      <c r="J225" s="242">
        <f>ROUND(I225*H225,2)</f>
        <v>0</v>
      </c>
      <c r="K225" s="238" t="s">
        <v>150</v>
      </c>
      <c r="L225" s="45"/>
      <c r="M225" s="243" t="s">
        <v>1</v>
      </c>
      <c r="N225" s="244" t="s">
        <v>40</v>
      </c>
      <c r="O225" s="92"/>
      <c r="P225" s="245">
        <f>O225*H225</f>
        <v>0</v>
      </c>
      <c r="Q225" s="245">
        <v>0</v>
      </c>
      <c r="R225" s="245">
        <f>Q225*H225</f>
        <v>0</v>
      </c>
      <c r="S225" s="245">
        <v>0</v>
      </c>
      <c r="T225" s="245">
        <f>S225*H225</f>
        <v>0</v>
      </c>
      <c r="U225" s="246" t="s">
        <v>1</v>
      </c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7" t="s">
        <v>151</v>
      </c>
      <c r="AT225" s="247" t="s">
        <v>147</v>
      </c>
      <c r="AU225" s="247" t="s">
        <v>85</v>
      </c>
      <c r="AY225" s="18" t="s">
        <v>145</v>
      </c>
      <c r="BE225" s="248">
        <f>IF(N225="základní",J225,0)</f>
        <v>0</v>
      </c>
      <c r="BF225" s="248">
        <f>IF(N225="snížená",J225,0)</f>
        <v>0</v>
      </c>
      <c r="BG225" s="248">
        <f>IF(N225="zákl. přenesená",J225,0)</f>
        <v>0</v>
      </c>
      <c r="BH225" s="248">
        <f>IF(N225="sníž. přenesená",J225,0)</f>
        <v>0</v>
      </c>
      <c r="BI225" s="248">
        <f>IF(N225="nulová",J225,0)</f>
        <v>0</v>
      </c>
      <c r="BJ225" s="18" t="s">
        <v>83</v>
      </c>
      <c r="BK225" s="248">
        <f>ROUND(I225*H225,2)</f>
        <v>0</v>
      </c>
      <c r="BL225" s="18" t="s">
        <v>151</v>
      </c>
      <c r="BM225" s="247" t="s">
        <v>313</v>
      </c>
    </row>
    <row r="226" s="2" customFormat="1">
      <c r="A226" s="39"/>
      <c r="B226" s="40"/>
      <c r="C226" s="41"/>
      <c r="D226" s="249" t="s">
        <v>153</v>
      </c>
      <c r="E226" s="41"/>
      <c r="F226" s="250" t="s">
        <v>314</v>
      </c>
      <c r="G226" s="41"/>
      <c r="H226" s="41"/>
      <c r="I226" s="146"/>
      <c r="J226" s="41"/>
      <c r="K226" s="41"/>
      <c r="L226" s="45"/>
      <c r="M226" s="307"/>
      <c r="N226" s="308"/>
      <c r="O226" s="309"/>
      <c r="P226" s="309"/>
      <c r="Q226" s="309"/>
      <c r="R226" s="309"/>
      <c r="S226" s="309"/>
      <c r="T226" s="309"/>
      <c r="U226" s="310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153</v>
      </c>
      <c r="AU226" s="18" t="s">
        <v>85</v>
      </c>
    </row>
    <row r="227" s="2" customFormat="1" ht="6.96" customHeight="1">
      <c r="A227" s="39"/>
      <c r="B227" s="67"/>
      <c r="C227" s="68"/>
      <c r="D227" s="68"/>
      <c r="E227" s="68"/>
      <c r="F227" s="68"/>
      <c r="G227" s="68"/>
      <c r="H227" s="68"/>
      <c r="I227" s="185"/>
      <c r="J227" s="68"/>
      <c r="K227" s="68"/>
      <c r="L227" s="45"/>
      <c r="M227" s="39"/>
      <c r="O227" s="39"/>
      <c r="P227" s="39"/>
      <c r="Q227" s="39"/>
      <c r="R227" s="39"/>
      <c r="S227" s="39"/>
      <c r="T227" s="39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</row>
  </sheetData>
  <sheetProtection sheet="1" autoFilter="0" formatColumns="0" formatRows="0" objects="1" scenarios="1" spinCount="100000" saltValue="m572iA7Bqey8RumRvwdU8pCxFYen9v2BhIlcDOG0c95GWL3OlsLTiquhoUu7cCalFDmIqnl9bXbYiw/MDUpONg==" hashValue="f3w1mXeV8Q69AEUCcKM9xrGFjvs4ozMyVc3O+u1tk9bxvSSTZUvDy4fiSircxVzTAgTpFrJx7jOyLbp4CChKIw==" algorithmName="SHA-512" password="CC35"/>
  <autoFilter ref="C120:K226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  <c r="AZ2" s="138" t="s">
        <v>315</v>
      </c>
      <c r="BA2" s="138" t="s">
        <v>316</v>
      </c>
      <c r="BB2" s="138" t="s">
        <v>111</v>
      </c>
      <c r="BC2" s="138" t="s">
        <v>317</v>
      </c>
      <c r="BD2" s="138" t="s">
        <v>85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85</v>
      </c>
      <c r="AZ3" s="138" t="s">
        <v>318</v>
      </c>
      <c r="BA3" s="138" t="s">
        <v>319</v>
      </c>
      <c r="BB3" s="138" t="s">
        <v>111</v>
      </c>
      <c r="BC3" s="138" t="s">
        <v>320</v>
      </c>
      <c r="BD3" s="138" t="s">
        <v>85</v>
      </c>
    </row>
    <row r="4" s="1" customFormat="1" ht="24.96" customHeight="1">
      <c r="B4" s="21"/>
      <c r="D4" s="142" t="s">
        <v>102</v>
      </c>
      <c r="I4" s="137"/>
      <c r="L4" s="21"/>
      <c r="M4" s="143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4" t="s">
        <v>16</v>
      </c>
      <c r="I6" s="137"/>
      <c r="L6" s="21"/>
    </row>
    <row r="7" s="1" customFormat="1" ht="16.5" customHeight="1">
      <c r="B7" s="21"/>
      <c r="E7" s="145" t="str">
        <f>'Rekapitulace stavby'!K6</f>
        <v>Lubina - Petřvald stupeň km 4,870</v>
      </c>
      <c r="F7" s="144"/>
      <c r="G7" s="144"/>
      <c r="H7" s="144"/>
      <c r="I7" s="137"/>
      <c r="L7" s="21"/>
    </row>
    <row r="8" s="2" customFormat="1" ht="12" customHeight="1">
      <c r="A8" s="39"/>
      <c r="B8" s="45"/>
      <c r="C8" s="39"/>
      <c r="D8" s="144" t="s">
        <v>116</v>
      </c>
      <c r="E8" s="39"/>
      <c r="F8" s="39"/>
      <c r="G8" s="39"/>
      <c r="H8" s="39"/>
      <c r="I8" s="146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7" t="s">
        <v>321</v>
      </c>
      <c r="F9" s="39"/>
      <c r="G9" s="39"/>
      <c r="H9" s="39"/>
      <c r="I9" s="146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6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4" t="s">
        <v>18</v>
      </c>
      <c r="E11" s="39"/>
      <c r="F11" s="148" t="s">
        <v>1</v>
      </c>
      <c r="G11" s="39"/>
      <c r="H11" s="39"/>
      <c r="I11" s="149" t="s">
        <v>19</v>
      </c>
      <c r="J11" s="148" t="s">
        <v>118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20</v>
      </c>
      <c r="E12" s="39"/>
      <c r="F12" s="148" t="s">
        <v>21</v>
      </c>
      <c r="G12" s="39"/>
      <c r="H12" s="39"/>
      <c r="I12" s="149" t="s">
        <v>22</v>
      </c>
      <c r="J12" s="150" t="str">
        <f>'Rekapitulace stavby'!AN8</f>
        <v>25. 5. 2018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6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24</v>
      </c>
      <c r="E14" s="39"/>
      <c r="F14" s="39"/>
      <c r="G14" s="39"/>
      <c r="H14" s="39"/>
      <c r="I14" s="149" t="s">
        <v>25</v>
      </c>
      <c r="J14" s="148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8" t="str">
        <f>IF('Rekapitulace stavby'!E11="","",'Rekapitulace stavby'!E11)</f>
        <v xml:space="preserve"> </v>
      </c>
      <c r="F15" s="39"/>
      <c r="G15" s="39"/>
      <c r="H15" s="39"/>
      <c r="I15" s="149" t="s">
        <v>27</v>
      </c>
      <c r="J15" s="148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6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4" t="s">
        <v>28</v>
      </c>
      <c r="E17" s="39"/>
      <c r="F17" s="39"/>
      <c r="G17" s="39"/>
      <c r="H17" s="39"/>
      <c r="I17" s="149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8"/>
      <c r="G18" s="148"/>
      <c r="H18" s="148"/>
      <c r="I18" s="149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6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4" t="s">
        <v>30</v>
      </c>
      <c r="E20" s="39"/>
      <c r="F20" s="39"/>
      <c r="G20" s="39"/>
      <c r="H20" s="39"/>
      <c r="I20" s="149" t="s">
        <v>25</v>
      </c>
      <c r="J20" s="148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8" t="s">
        <v>31</v>
      </c>
      <c r="F21" s="39"/>
      <c r="G21" s="39"/>
      <c r="H21" s="39"/>
      <c r="I21" s="149" t="s">
        <v>27</v>
      </c>
      <c r="J21" s="148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6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4" t="s">
        <v>33</v>
      </c>
      <c r="E23" s="39"/>
      <c r="F23" s="39"/>
      <c r="G23" s="39"/>
      <c r="H23" s="39"/>
      <c r="I23" s="149" t="s">
        <v>25</v>
      </c>
      <c r="J23" s="148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8" t="s">
        <v>31</v>
      </c>
      <c r="F24" s="39"/>
      <c r="G24" s="39"/>
      <c r="H24" s="39"/>
      <c r="I24" s="149" t="s">
        <v>27</v>
      </c>
      <c r="J24" s="148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6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4" t="s">
        <v>34</v>
      </c>
      <c r="E26" s="39"/>
      <c r="F26" s="39"/>
      <c r="G26" s="39"/>
      <c r="H26" s="39"/>
      <c r="I26" s="146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4"/>
      <c r="J27" s="151"/>
      <c r="K27" s="151"/>
      <c r="L27" s="155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6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6"/>
      <c r="E29" s="156"/>
      <c r="F29" s="156"/>
      <c r="G29" s="156"/>
      <c r="H29" s="156"/>
      <c r="I29" s="157"/>
      <c r="J29" s="156"/>
      <c r="K29" s="156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8" t="s">
        <v>35</v>
      </c>
      <c r="E30" s="39"/>
      <c r="F30" s="39"/>
      <c r="G30" s="39"/>
      <c r="H30" s="39"/>
      <c r="I30" s="146"/>
      <c r="J30" s="159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6"/>
      <c r="E31" s="156"/>
      <c r="F31" s="156"/>
      <c r="G31" s="156"/>
      <c r="H31" s="156"/>
      <c r="I31" s="157"/>
      <c r="J31" s="156"/>
      <c r="K31" s="156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0" t="s">
        <v>37</v>
      </c>
      <c r="G32" s="39"/>
      <c r="H32" s="39"/>
      <c r="I32" s="161" t="s">
        <v>36</v>
      </c>
      <c r="J32" s="160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2" t="s">
        <v>39</v>
      </c>
      <c r="E33" s="144" t="s">
        <v>40</v>
      </c>
      <c r="F33" s="163">
        <f>ROUND((SUM(BE123:BE208)),  2)</f>
        <v>0</v>
      </c>
      <c r="G33" s="39"/>
      <c r="H33" s="39"/>
      <c r="I33" s="164">
        <v>0.20999999999999999</v>
      </c>
      <c r="J33" s="163">
        <f>ROUND(((SUM(BE123:BE208))*I33),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4" t="s">
        <v>41</v>
      </c>
      <c r="F34" s="163">
        <f>ROUND((SUM(BF123:BF208)),  2)</f>
        <v>0</v>
      </c>
      <c r="G34" s="39"/>
      <c r="H34" s="39"/>
      <c r="I34" s="164">
        <v>0.14999999999999999</v>
      </c>
      <c r="J34" s="163">
        <f>ROUND(((SUM(BF123:BF208))*I34),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4" t="s">
        <v>42</v>
      </c>
      <c r="F35" s="163">
        <f>ROUND((SUM(BG123:BG208)),  2)</f>
        <v>0</v>
      </c>
      <c r="G35" s="39"/>
      <c r="H35" s="39"/>
      <c r="I35" s="164">
        <v>0.20999999999999999</v>
      </c>
      <c r="J35" s="163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4" t="s">
        <v>43</v>
      </c>
      <c r="F36" s="163">
        <f>ROUND((SUM(BH123:BH208)),  2)</f>
        <v>0</v>
      </c>
      <c r="G36" s="39"/>
      <c r="H36" s="39"/>
      <c r="I36" s="164">
        <v>0.14999999999999999</v>
      </c>
      <c r="J36" s="163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44</v>
      </c>
      <c r="F37" s="163">
        <f>ROUND((SUM(BI123:BI208)),  2)</f>
        <v>0</v>
      </c>
      <c r="G37" s="39"/>
      <c r="H37" s="39"/>
      <c r="I37" s="164">
        <v>0</v>
      </c>
      <c r="J37" s="163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6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5"/>
      <c r="D39" s="166" t="s">
        <v>45</v>
      </c>
      <c r="E39" s="167"/>
      <c r="F39" s="167"/>
      <c r="G39" s="168" t="s">
        <v>46</v>
      </c>
      <c r="H39" s="169" t="s">
        <v>47</v>
      </c>
      <c r="I39" s="170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6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3" t="s">
        <v>48</v>
      </c>
      <c r="E50" s="174"/>
      <c r="F50" s="174"/>
      <c r="G50" s="173" t="s">
        <v>49</v>
      </c>
      <c r="H50" s="174"/>
      <c r="I50" s="175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50</v>
      </c>
      <c r="E61" s="177"/>
      <c r="F61" s="178" t="s">
        <v>51</v>
      </c>
      <c r="G61" s="176" t="s">
        <v>50</v>
      </c>
      <c r="H61" s="177"/>
      <c r="I61" s="179"/>
      <c r="J61" s="180" t="s">
        <v>51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52</v>
      </c>
      <c r="E65" s="181"/>
      <c r="F65" s="181"/>
      <c r="G65" s="173" t="s">
        <v>53</v>
      </c>
      <c r="H65" s="181"/>
      <c r="I65" s="182"/>
      <c r="J65" s="181"/>
      <c r="K65" s="18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50</v>
      </c>
      <c r="E76" s="177"/>
      <c r="F76" s="178" t="s">
        <v>51</v>
      </c>
      <c r="G76" s="176" t="s">
        <v>50</v>
      </c>
      <c r="H76" s="177"/>
      <c r="I76" s="179"/>
      <c r="J76" s="180" t="s">
        <v>51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3"/>
      <c r="C77" s="184"/>
      <c r="D77" s="184"/>
      <c r="E77" s="184"/>
      <c r="F77" s="184"/>
      <c r="G77" s="184"/>
      <c r="H77" s="184"/>
      <c r="I77" s="185"/>
      <c r="J77" s="184"/>
      <c r="K77" s="18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6"/>
      <c r="C81" s="187"/>
      <c r="D81" s="187"/>
      <c r="E81" s="187"/>
      <c r="F81" s="187"/>
      <c r="G81" s="187"/>
      <c r="H81" s="187"/>
      <c r="I81" s="188"/>
      <c r="J81" s="187"/>
      <c r="K81" s="187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119</v>
      </c>
      <c r="D82" s="41"/>
      <c r="E82" s="41"/>
      <c r="F82" s="41"/>
      <c r="G82" s="41"/>
      <c r="H82" s="41"/>
      <c r="I82" s="146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6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6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9" t="str">
        <f>E7</f>
        <v>Lubina - Petřvald stupeň km 4,870</v>
      </c>
      <c r="F85" s="33"/>
      <c r="G85" s="33"/>
      <c r="H85" s="33"/>
      <c r="I85" s="146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116</v>
      </c>
      <c r="D86" s="41"/>
      <c r="E86" s="41"/>
      <c r="F86" s="41"/>
      <c r="G86" s="41"/>
      <c r="H86" s="41"/>
      <c r="I86" s="146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SO-02 - oprava přelivného tělesa a křídel</v>
      </c>
      <c r="F87" s="41"/>
      <c r="G87" s="41"/>
      <c r="H87" s="41"/>
      <c r="I87" s="146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6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Petřvald</v>
      </c>
      <c r="G89" s="41"/>
      <c r="H89" s="41"/>
      <c r="I89" s="149" t="s">
        <v>22</v>
      </c>
      <c r="J89" s="80" t="str">
        <f>IF(J12="","",J12)</f>
        <v>25. 5. 2018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6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149" t="s">
        <v>30</v>
      </c>
      <c r="J91" s="37" t="str">
        <f>E21</f>
        <v>Ing. Jiří Skalník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149" t="s">
        <v>33</v>
      </c>
      <c r="J92" s="37" t="str">
        <f>E24</f>
        <v>Ing. Jiří Skalník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6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0" t="s">
        <v>120</v>
      </c>
      <c r="D94" s="191"/>
      <c r="E94" s="191"/>
      <c r="F94" s="191"/>
      <c r="G94" s="191"/>
      <c r="H94" s="191"/>
      <c r="I94" s="192"/>
      <c r="J94" s="193" t="s">
        <v>121</v>
      </c>
      <c r="K94" s="19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6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4" t="s">
        <v>122</v>
      </c>
      <c r="D96" s="41"/>
      <c r="E96" s="41"/>
      <c r="F96" s="41"/>
      <c r="G96" s="41"/>
      <c r="H96" s="41"/>
      <c r="I96" s="146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123</v>
      </c>
    </row>
    <row r="97" s="9" customFormat="1" ht="24.96" customHeight="1">
      <c r="A97" s="9"/>
      <c r="B97" s="195"/>
      <c r="C97" s="196"/>
      <c r="D97" s="197" t="s">
        <v>124</v>
      </c>
      <c r="E97" s="198"/>
      <c r="F97" s="198"/>
      <c r="G97" s="198"/>
      <c r="H97" s="198"/>
      <c r="I97" s="199"/>
      <c r="J97" s="200">
        <f>J124</f>
        <v>0</v>
      </c>
      <c r="K97" s="196"/>
      <c r="L97" s="20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2"/>
      <c r="C98" s="203"/>
      <c r="D98" s="204" t="s">
        <v>125</v>
      </c>
      <c r="E98" s="205"/>
      <c r="F98" s="205"/>
      <c r="G98" s="205"/>
      <c r="H98" s="205"/>
      <c r="I98" s="206"/>
      <c r="J98" s="207">
        <f>J125</f>
        <v>0</v>
      </c>
      <c r="K98" s="203"/>
      <c r="L98" s="20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2"/>
      <c r="C99" s="203"/>
      <c r="D99" s="204" t="s">
        <v>127</v>
      </c>
      <c r="E99" s="205"/>
      <c r="F99" s="205"/>
      <c r="G99" s="205"/>
      <c r="H99" s="205"/>
      <c r="I99" s="206"/>
      <c r="J99" s="207">
        <f>J135</f>
        <v>0</v>
      </c>
      <c r="K99" s="203"/>
      <c r="L99" s="20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2"/>
      <c r="C100" s="203"/>
      <c r="D100" s="204" t="s">
        <v>322</v>
      </c>
      <c r="E100" s="205"/>
      <c r="F100" s="205"/>
      <c r="G100" s="205"/>
      <c r="H100" s="205"/>
      <c r="I100" s="206"/>
      <c r="J100" s="207">
        <f>J173</f>
        <v>0</v>
      </c>
      <c r="K100" s="203"/>
      <c r="L100" s="20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2"/>
      <c r="C101" s="203"/>
      <c r="D101" s="204" t="s">
        <v>323</v>
      </c>
      <c r="E101" s="205"/>
      <c r="F101" s="205"/>
      <c r="G101" s="205"/>
      <c r="H101" s="205"/>
      <c r="I101" s="206"/>
      <c r="J101" s="207">
        <f>J177</f>
        <v>0</v>
      </c>
      <c r="K101" s="203"/>
      <c r="L101" s="20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2"/>
      <c r="C102" s="203"/>
      <c r="D102" s="204" t="s">
        <v>324</v>
      </c>
      <c r="E102" s="205"/>
      <c r="F102" s="205"/>
      <c r="G102" s="205"/>
      <c r="H102" s="205"/>
      <c r="I102" s="206"/>
      <c r="J102" s="207">
        <f>J199</f>
        <v>0</v>
      </c>
      <c r="K102" s="203"/>
      <c r="L102" s="20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2"/>
      <c r="C103" s="203"/>
      <c r="D103" s="204" t="s">
        <v>128</v>
      </c>
      <c r="E103" s="205"/>
      <c r="F103" s="205"/>
      <c r="G103" s="205"/>
      <c r="H103" s="205"/>
      <c r="I103" s="206"/>
      <c r="J103" s="207">
        <f>J206</f>
        <v>0</v>
      </c>
      <c r="K103" s="203"/>
      <c r="L103" s="20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146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185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188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129</v>
      </c>
      <c r="D110" s="41"/>
      <c r="E110" s="41"/>
      <c r="F110" s="41"/>
      <c r="G110" s="41"/>
      <c r="H110" s="41"/>
      <c r="I110" s="146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146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146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9" t="str">
        <f>E7</f>
        <v>Lubina - Petřvald stupeň km 4,870</v>
      </c>
      <c r="F113" s="33"/>
      <c r="G113" s="33"/>
      <c r="H113" s="33"/>
      <c r="I113" s="146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116</v>
      </c>
      <c r="D114" s="41"/>
      <c r="E114" s="41"/>
      <c r="F114" s="41"/>
      <c r="G114" s="41"/>
      <c r="H114" s="41"/>
      <c r="I114" s="146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SO-02 - oprava přelivného tělesa a křídel</v>
      </c>
      <c r="F115" s="41"/>
      <c r="G115" s="41"/>
      <c r="H115" s="41"/>
      <c r="I115" s="146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146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>Petřvald</v>
      </c>
      <c r="G117" s="41"/>
      <c r="H117" s="41"/>
      <c r="I117" s="149" t="s">
        <v>22</v>
      </c>
      <c r="J117" s="80" t="str">
        <f>IF(J12="","",J12)</f>
        <v>25. 5. 2018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146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E15</f>
        <v xml:space="preserve"> </v>
      </c>
      <c r="G119" s="41"/>
      <c r="H119" s="41"/>
      <c r="I119" s="149" t="s">
        <v>30</v>
      </c>
      <c r="J119" s="37" t="str">
        <f>E21</f>
        <v>Ing. Jiří Skalník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28</v>
      </c>
      <c r="D120" s="41"/>
      <c r="E120" s="41"/>
      <c r="F120" s="28" t="str">
        <f>IF(E18="","",E18)</f>
        <v>Vyplň údaj</v>
      </c>
      <c r="G120" s="41"/>
      <c r="H120" s="41"/>
      <c r="I120" s="149" t="s">
        <v>33</v>
      </c>
      <c r="J120" s="37" t="str">
        <f>E24</f>
        <v>Ing. Jiří Skalník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146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9"/>
      <c r="B122" s="210"/>
      <c r="C122" s="211" t="s">
        <v>130</v>
      </c>
      <c r="D122" s="212" t="s">
        <v>60</v>
      </c>
      <c r="E122" s="212" t="s">
        <v>56</v>
      </c>
      <c r="F122" s="212" t="s">
        <v>57</v>
      </c>
      <c r="G122" s="212" t="s">
        <v>131</v>
      </c>
      <c r="H122" s="212" t="s">
        <v>132</v>
      </c>
      <c r="I122" s="213" t="s">
        <v>133</v>
      </c>
      <c r="J122" s="212" t="s">
        <v>121</v>
      </c>
      <c r="K122" s="214" t="s">
        <v>134</v>
      </c>
      <c r="L122" s="215"/>
      <c r="M122" s="101" t="s">
        <v>1</v>
      </c>
      <c r="N122" s="102" t="s">
        <v>39</v>
      </c>
      <c r="O122" s="102" t="s">
        <v>135</v>
      </c>
      <c r="P122" s="102" t="s">
        <v>136</v>
      </c>
      <c r="Q122" s="102" t="s">
        <v>137</v>
      </c>
      <c r="R122" s="102" t="s">
        <v>138</v>
      </c>
      <c r="S122" s="102" t="s">
        <v>139</v>
      </c>
      <c r="T122" s="102" t="s">
        <v>140</v>
      </c>
      <c r="U122" s="103" t="s">
        <v>141</v>
      </c>
      <c r="V122" s="209"/>
      <c r="W122" s="209"/>
      <c r="X122" s="209"/>
      <c r="Y122" s="209"/>
      <c r="Z122" s="209"/>
      <c r="AA122" s="209"/>
      <c r="AB122" s="209"/>
      <c r="AC122" s="209"/>
      <c r="AD122" s="209"/>
      <c r="AE122" s="209"/>
    </row>
    <row r="123" s="2" customFormat="1" ht="22.8" customHeight="1">
      <c r="A123" s="39"/>
      <c r="B123" s="40"/>
      <c r="C123" s="108" t="s">
        <v>142</v>
      </c>
      <c r="D123" s="41"/>
      <c r="E123" s="41"/>
      <c r="F123" s="41"/>
      <c r="G123" s="41"/>
      <c r="H123" s="41"/>
      <c r="I123" s="146"/>
      <c r="J123" s="216">
        <f>BK123</f>
        <v>0</v>
      </c>
      <c r="K123" s="41"/>
      <c r="L123" s="45"/>
      <c r="M123" s="104"/>
      <c r="N123" s="217"/>
      <c r="O123" s="105"/>
      <c r="P123" s="218">
        <f>P124</f>
        <v>0</v>
      </c>
      <c r="Q123" s="105"/>
      <c r="R123" s="218">
        <f>R124</f>
        <v>166.90493800999997</v>
      </c>
      <c r="S123" s="105"/>
      <c r="T123" s="218">
        <f>T124</f>
        <v>29.108689999999999</v>
      </c>
      <c r="U123" s="106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74</v>
      </c>
      <c r="AU123" s="18" t="s">
        <v>123</v>
      </c>
      <c r="BK123" s="219">
        <f>BK124</f>
        <v>0</v>
      </c>
    </row>
    <row r="124" s="12" customFormat="1" ht="25.92" customHeight="1">
      <c r="A124" s="12"/>
      <c r="B124" s="220"/>
      <c r="C124" s="221"/>
      <c r="D124" s="222" t="s">
        <v>74</v>
      </c>
      <c r="E124" s="223" t="s">
        <v>143</v>
      </c>
      <c r="F124" s="223" t="s">
        <v>144</v>
      </c>
      <c r="G124" s="221"/>
      <c r="H124" s="221"/>
      <c r="I124" s="224"/>
      <c r="J124" s="225">
        <f>BK124</f>
        <v>0</v>
      </c>
      <c r="K124" s="221"/>
      <c r="L124" s="226"/>
      <c r="M124" s="227"/>
      <c r="N124" s="228"/>
      <c r="O124" s="228"/>
      <c r="P124" s="229">
        <f>P125+P135+P173+P177+P199+P206</f>
        <v>0</v>
      </c>
      <c r="Q124" s="228"/>
      <c r="R124" s="229">
        <f>R125+R135+R173+R177+R199+R206</f>
        <v>166.90493800999997</v>
      </c>
      <c r="S124" s="228"/>
      <c r="T124" s="229">
        <f>T125+T135+T173+T177+T199+T206</f>
        <v>29.108689999999999</v>
      </c>
      <c r="U124" s="230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1" t="s">
        <v>83</v>
      </c>
      <c r="AT124" s="232" t="s">
        <v>74</v>
      </c>
      <c r="AU124" s="232" t="s">
        <v>75</v>
      </c>
      <c r="AY124" s="231" t="s">
        <v>145</v>
      </c>
      <c r="BK124" s="233">
        <f>BK125+BK135+BK173+BK177+BK199+BK206</f>
        <v>0</v>
      </c>
    </row>
    <row r="125" s="12" customFormat="1" ht="22.8" customHeight="1">
      <c r="A125" s="12"/>
      <c r="B125" s="220"/>
      <c r="C125" s="221"/>
      <c r="D125" s="222" t="s">
        <v>74</v>
      </c>
      <c r="E125" s="234" t="s">
        <v>83</v>
      </c>
      <c r="F125" s="234" t="s">
        <v>146</v>
      </c>
      <c r="G125" s="221"/>
      <c r="H125" s="221"/>
      <c r="I125" s="224"/>
      <c r="J125" s="235">
        <f>BK125</f>
        <v>0</v>
      </c>
      <c r="K125" s="221"/>
      <c r="L125" s="226"/>
      <c r="M125" s="227"/>
      <c r="N125" s="228"/>
      <c r="O125" s="228"/>
      <c r="P125" s="229">
        <f>SUM(P126:P134)</f>
        <v>0</v>
      </c>
      <c r="Q125" s="228"/>
      <c r="R125" s="229">
        <f>SUM(R126:R134)</f>
        <v>0</v>
      </c>
      <c r="S125" s="228"/>
      <c r="T125" s="229">
        <f>SUM(T126:T134)</f>
        <v>0</v>
      </c>
      <c r="U125" s="230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1" t="s">
        <v>83</v>
      </c>
      <c r="AT125" s="232" t="s">
        <v>74</v>
      </c>
      <c r="AU125" s="232" t="s">
        <v>83</v>
      </c>
      <c r="AY125" s="231" t="s">
        <v>145</v>
      </c>
      <c r="BK125" s="233">
        <f>SUM(BK126:BK134)</f>
        <v>0</v>
      </c>
    </row>
    <row r="126" s="2" customFormat="1" ht="16.5" customHeight="1">
      <c r="A126" s="39"/>
      <c r="B126" s="40"/>
      <c r="C126" s="236" t="s">
        <v>83</v>
      </c>
      <c r="D126" s="236" t="s">
        <v>147</v>
      </c>
      <c r="E126" s="237" t="s">
        <v>325</v>
      </c>
      <c r="F126" s="238" t="s">
        <v>326</v>
      </c>
      <c r="G126" s="239" t="s">
        <v>97</v>
      </c>
      <c r="H126" s="240">
        <v>24</v>
      </c>
      <c r="I126" s="241"/>
      <c r="J126" s="242">
        <f>ROUND(I126*H126,2)</f>
        <v>0</v>
      </c>
      <c r="K126" s="238" t="s">
        <v>150</v>
      </c>
      <c r="L126" s="45"/>
      <c r="M126" s="243" t="s">
        <v>1</v>
      </c>
      <c r="N126" s="244" t="s">
        <v>40</v>
      </c>
      <c r="O126" s="92"/>
      <c r="P126" s="245">
        <f>O126*H126</f>
        <v>0</v>
      </c>
      <c r="Q126" s="245">
        <v>0</v>
      </c>
      <c r="R126" s="245">
        <f>Q126*H126</f>
        <v>0</v>
      </c>
      <c r="S126" s="245">
        <v>0</v>
      </c>
      <c r="T126" s="245">
        <f>S126*H126</f>
        <v>0</v>
      </c>
      <c r="U126" s="246" t="s">
        <v>1</v>
      </c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7" t="s">
        <v>151</v>
      </c>
      <c r="AT126" s="247" t="s">
        <v>147</v>
      </c>
      <c r="AU126" s="247" t="s">
        <v>85</v>
      </c>
      <c r="AY126" s="18" t="s">
        <v>145</v>
      </c>
      <c r="BE126" s="248">
        <f>IF(N126="základní",J126,0)</f>
        <v>0</v>
      </c>
      <c r="BF126" s="248">
        <f>IF(N126="snížená",J126,0)</f>
        <v>0</v>
      </c>
      <c r="BG126" s="248">
        <f>IF(N126="zákl. přenesená",J126,0)</f>
        <v>0</v>
      </c>
      <c r="BH126" s="248">
        <f>IF(N126="sníž. přenesená",J126,0)</f>
        <v>0</v>
      </c>
      <c r="BI126" s="248">
        <f>IF(N126="nulová",J126,0)</f>
        <v>0</v>
      </c>
      <c r="BJ126" s="18" t="s">
        <v>83</v>
      </c>
      <c r="BK126" s="248">
        <f>ROUND(I126*H126,2)</f>
        <v>0</v>
      </c>
      <c r="BL126" s="18" t="s">
        <v>151</v>
      </c>
      <c r="BM126" s="247" t="s">
        <v>327</v>
      </c>
    </row>
    <row r="127" s="2" customFormat="1">
      <c r="A127" s="39"/>
      <c r="B127" s="40"/>
      <c r="C127" s="41"/>
      <c r="D127" s="249" t="s">
        <v>153</v>
      </c>
      <c r="E127" s="41"/>
      <c r="F127" s="250" t="s">
        <v>328</v>
      </c>
      <c r="G127" s="41"/>
      <c r="H127" s="41"/>
      <c r="I127" s="146"/>
      <c r="J127" s="41"/>
      <c r="K127" s="41"/>
      <c r="L127" s="45"/>
      <c r="M127" s="251"/>
      <c r="N127" s="252"/>
      <c r="O127" s="92"/>
      <c r="P127" s="92"/>
      <c r="Q127" s="92"/>
      <c r="R127" s="92"/>
      <c r="S127" s="92"/>
      <c r="T127" s="92"/>
      <c r="U127" s="93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153</v>
      </c>
      <c r="AU127" s="18" t="s">
        <v>85</v>
      </c>
    </row>
    <row r="128" s="2" customFormat="1">
      <c r="A128" s="39"/>
      <c r="B128" s="40"/>
      <c r="C128" s="41"/>
      <c r="D128" s="249" t="s">
        <v>250</v>
      </c>
      <c r="E128" s="41"/>
      <c r="F128" s="306" t="s">
        <v>329</v>
      </c>
      <c r="G128" s="41"/>
      <c r="H128" s="41"/>
      <c r="I128" s="146"/>
      <c r="J128" s="41"/>
      <c r="K128" s="41"/>
      <c r="L128" s="45"/>
      <c r="M128" s="251"/>
      <c r="N128" s="252"/>
      <c r="O128" s="92"/>
      <c r="P128" s="92"/>
      <c r="Q128" s="92"/>
      <c r="R128" s="92"/>
      <c r="S128" s="92"/>
      <c r="T128" s="92"/>
      <c r="U128" s="93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250</v>
      </c>
      <c r="AU128" s="18" t="s">
        <v>85</v>
      </c>
    </row>
    <row r="129" s="14" customFormat="1">
      <c r="A129" s="14"/>
      <c r="B129" s="263"/>
      <c r="C129" s="264"/>
      <c r="D129" s="249" t="s">
        <v>155</v>
      </c>
      <c r="E129" s="265" t="s">
        <v>1</v>
      </c>
      <c r="F129" s="266" t="s">
        <v>330</v>
      </c>
      <c r="G129" s="264"/>
      <c r="H129" s="267">
        <v>24</v>
      </c>
      <c r="I129" s="268"/>
      <c r="J129" s="264"/>
      <c r="K129" s="264"/>
      <c r="L129" s="269"/>
      <c r="M129" s="270"/>
      <c r="N129" s="271"/>
      <c r="O129" s="271"/>
      <c r="P129" s="271"/>
      <c r="Q129" s="271"/>
      <c r="R129" s="271"/>
      <c r="S129" s="271"/>
      <c r="T129" s="271"/>
      <c r="U129" s="272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73" t="s">
        <v>155</v>
      </c>
      <c r="AU129" s="273" t="s">
        <v>85</v>
      </c>
      <c r="AV129" s="14" t="s">
        <v>85</v>
      </c>
      <c r="AW129" s="14" t="s">
        <v>32</v>
      </c>
      <c r="AX129" s="14" t="s">
        <v>83</v>
      </c>
      <c r="AY129" s="273" t="s">
        <v>145</v>
      </c>
    </row>
    <row r="130" s="2" customFormat="1" ht="21.75" customHeight="1">
      <c r="A130" s="39"/>
      <c r="B130" s="40"/>
      <c r="C130" s="236" t="s">
        <v>85</v>
      </c>
      <c r="D130" s="236" t="s">
        <v>147</v>
      </c>
      <c r="E130" s="237" t="s">
        <v>331</v>
      </c>
      <c r="F130" s="238" t="s">
        <v>332</v>
      </c>
      <c r="G130" s="239" t="s">
        <v>97</v>
      </c>
      <c r="H130" s="240">
        <v>24</v>
      </c>
      <c r="I130" s="241"/>
      <c r="J130" s="242">
        <f>ROUND(I130*H130,2)</f>
        <v>0</v>
      </c>
      <c r="K130" s="238" t="s">
        <v>150</v>
      </c>
      <c r="L130" s="45"/>
      <c r="M130" s="243" t="s">
        <v>1</v>
      </c>
      <c r="N130" s="244" t="s">
        <v>40</v>
      </c>
      <c r="O130" s="92"/>
      <c r="P130" s="245">
        <f>O130*H130</f>
        <v>0</v>
      </c>
      <c r="Q130" s="245">
        <v>0</v>
      </c>
      <c r="R130" s="245">
        <f>Q130*H130</f>
        <v>0</v>
      </c>
      <c r="S130" s="245">
        <v>0</v>
      </c>
      <c r="T130" s="245">
        <f>S130*H130</f>
        <v>0</v>
      </c>
      <c r="U130" s="246" t="s">
        <v>1</v>
      </c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7" t="s">
        <v>151</v>
      </c>
      <c r="AT130" s="247" t="s">
        <v>147</v>
      </c>
      <c r="AU130" s="247" t="s">
        <v>85</v>
      </c>
      <c r="AY130" s="18" t="s">
        <v>145</v>
      </c>
      <c r="BE130" s="248">
        <f>IF(N130="základní",J130,0)</f>
        <v>0</v>
      </c>
      <c r="BF130" s="248">
        <f>IF(N130="snížená",J130,0)</f>
        <v>0</v>
      </c>
      <c r="BG130" s="248">
        <f>IF(N130="zákl. přenesená",J130,0)</f>
        <v>0</v>
      </c>
      <c r="BH130" s="248">
        <f>IF(N130="sníž. přenesená",J130,0)</f>
        <v>0</v>
      </c>
      <c r="BI130" s="248">
        <f>IF(N130="nulová",J130,0)</f>
        <v>0</v>
      </c>
      <c r="BJ130" s="18" t="s">
        <v>83</v>
      </c>
      <c r="BK130" s="248">
        <f>ROUND(I130*H130,2)</f>
        <v>0</v>
      </c>
      <c r="BL130" s="18" t="s">
        <v>151</v>
      </c>
      <c r="BM130" s="247" t="s">
        <v>333</v>
      </c>
    </row>
    <row r="131" s="2" customFormat="1">
      <c r="A131" s="39"/>
      <c r="B131" s="40"/>
      <c r="C131" s="41"/>
      <c r="D131" s="249" t="s">
        <v>153</v>
      </c>
      <c r="E131" s="41"/>
      <c r="F131" s="250" t="s">
        <v>334</v>
      </c>
      <c r="G131" s="41"/>
      <c r="H131" s="41"/>
      <c r="I131" s="146"/>
      <c r="J131" s="41"/>
      <c r="K131" s="41"/>
      <c r="L131" s="45"/>
      <c r="M131" s="251"/>
      <c r="N131" s="252"/>
      <c r="O131" s="92"/>
      <c r="P131" s="92"/>
      <c r="Q131" s="92"/>
      <c r="R131" s="92"/>
      <c r="S131" s="92"/>
      <c r="T131" s="92"/>
      <c r="U131" s="93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153</v>
      </c>
      <c r="AU131" s="18" t="s">
        <v>85</v>
      </c>
    </row>
    <row r="132" s="2" customFormat="1" ht="21.75" customHeight="1">
      <c r="A132" s="39"/>
      <c r="B132" s="40"/>
      <c r="C132" s="236" t="s">
        <v>108</v>
      </c>
      <c r="D132" s="236" t="s">
        <v>147</v>
      </c>
      <c r="E132" s="237" t="s">
        <v>335</v>
      </c>
      <c r="F132" s="238" t="s">
        <v>336</v>
      </c>
      <c r="G132" s="239" t="s">
        <v>223</v>
      </c>
      <c r="H132" s="240">
        <v>29.109000000000002</v>
      </c>
      <c r="I132" s="241"/>
      <c r="J132" s="242">
        <f>ROUND(I132*H132,2)</f>
        <v>0</v>
      </c>
      <c r="K132" s="238" t="s">
        <v>150</v>
      </c>
      <c r="L132" s="45"/>
      <c r="M132" s="243" t="s">
        <v>1</v>
      </c>
      <c r="N132" s="244" t="s">
        <v>40</v>
      </c>
      <c r="O132" s="92"/>
      <c r="P132" s="245">
        <f>O132*H132</f>
        <v>0</v>
      </c>
      <c r="Q132" s="245">
        <v>0</v>
      </c>
      <c r="R132" s="245">
        <f>Q132*H132</f>
        <v>0</v>
      </c>
      <c r="S132" s="245">
        <v>0</v>
      </c>
      <c r="T132" s="245">
        <f>S132*H132</f>
        <v>0</v>
      </c>
      <c r="U132" s="246" t="s">
        <v>1</v>
      </c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7" t="s">
        <v>151</v>
      </c>
      <c r="AT132" s="247" t="s">
        <v>147</v>
      </c>
      <c r="AU132" s="247" t="s">
        <v>85</v>
      </c>
      <c r="AY132" s="18" t="s">
        <v>145</v>
      </c>
      <c r="BE132" s="248">
        <f>IF(N132="základní",J132,0)</f>
        <v>0</v>
      </c>
      <c r="BF132" s="248">
        <f>IF(N132="snížená",J132,0)</f>
        <v>0</v>
      </c>
      <c r="BG132" s="248">
        <f>IF(N132="zákl. přenesená",J132,0)</f>
        <v>0</v>
      </c>
      <c r="BH132" s="248">
        <f>IF(N132="sníž. přenesená",J132,0)</f>
        <v>0</v>
      </c>
      <c r="BI132" s="248">
        <f>IF(N132="nulová",J132,0)</f>
        <v>0</v>
      </c>
      <c r="BJ132" s="18" t="s">
        <v>83</v>
      </c>
      <c r="BK132" s="248">
        <f>ROUND(I132*H132,2)</f>
        <v>0</v>
      </c>
      <c r="BL132" s="18" t="s">
        <v>151</v>
      </c>
      <c r="BM132" s="247" t="s">
        <v>337</v>
      </c>
    </row>
    <row r="133" s="2" customFormat="1">
      <c r="A133" s="39"/>
      <c r="B133" s="40"/>
      <c r="C133" s="41"/>
      <c r="D133" s="249" t="s">
        <v>153</v>
      </c>
      <c r="E133" s="41"/>
      <c r="F133" s="250" t="s">
        <v>338</v>
      </c>
      <c r="G133" s="41"/>
      <c r="H133" s="41"/>
      <c r="I133" s="146"/>
      <c r="J133" s="41"/>
      <c r="K133" s="41"/>
      <c r="L133" s="45"/>
      <c r="M133" s="251"/>
      <c r="N133" s="252"/>
      <c r="O133" s="92"/>
      <c r="P133" s="92"/>
      <c r="Q133" s="92"/>
      <c r="R133" s="92"/>
      <c r="S133" s="92"/>
      <c r="T133" s="92"/>
      <c r="U133" s="93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153</v>
      </c>
      <c r="AU133" s="18" t="s">
        <v>85</v>
      </c>
    </row>
    <row r="134" s="2" customFormat="1">
      <c r="A134" s="39"/>
      <c r="B134" s="40"/>
      <c r="C134" s="41"/>
      <c r="D134" s="249" t="s">
        <v>250</v>
      </c>
      <c r="E134" s="41"/>
      <c r="F134" s="306" t="s">
        <v>339</v>
      </c>
      <c r="G134" s="41"/>
      <c r="H134" s="41"/>
      <c r="I134" s="146"/>
      <c r="J134" s="41"/>
      <c r="K134" s="41"/>
      <c r="L134" s="45"/>
      <c r="M134" s="251"/>
      <c r="N134" s="252"/>
      <c r="O134" s="92"/>
      <c r="P134" s="92"/>
      <c r="Q134" s="92"/>
      <c r="R134" s="92"/>
      <c r="S134" s="92"/>
      <c r="T134" s="92"/>
      <c r="U134" s="93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250</v>
      </c>
      <c r="AU134" s="18" t="s">
        <v>85</v>
      </c>
    </row>
    <row r="135" s="12" customFormat="1" ht="22.8" customHeight="1">
      <c r="A135" s="12"/>
      <c r="B135" s="220"/>
      <c r="C135" s="221"/>
      <c r="D135" s="222" t="s">
        <v>74</v>
      </c>
      <c r="E135" s="234" t="s">
        <v>151</v>
      </c>
      <c r="F135" s="234" t="s">
        <v>307</v>
      </c>
      <c r="G135" s="221"/>
      <c r="H135" s="221"/>
      <c r="I135" s="224"/>
      <c r="J135" s="235">
        <f>BK135</f>
        <v>0</v>
      </c>
      <c r="K135" s="221"/>
      <c r="L135" s="226"/>
      <c r="M135" s="227"/>
      <c r="N135" s="228"/>
      <c r="O135" s="228"/>
      <c r="P135" s="229">
        <f>SUM(P136:P172)</f>
        <v>0</v>
      </c>
      <c r="Q135" s="228"/>
      <c r="R135" s="229">
        <f>SUM(R136:R172)</f>
        <v>130.01834800999998</v>
      </c>
      <c r="S135" s="228"/>
      <c r="T135" s="229">
        <f>SUM(T136:T172)</f>
        <v>0</v>
      </c>
      <c r="U135" s="230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31" t="s">
        <v>83</v>
      </c>
      <c r="AT135" s="232" t="s">
        <v>74</v>
      </c>
      <c r="AU135" s="232" t="s">
        <v>83</v>
      </c>
      <c r="AY135" s="231" t="s">
        <v>145</v>
      </c>
      <c r="BK135" s="233">
        <f>SUM(BK136:BK172)</f>
        <v>0</v>
      </c>
    </row>
    <row r="136" s="2" customFormat="1" ht="21.75" customHeight="1">
      <c r="A136" s="39"/>
      <c r="B136" s="40"/>
      <c r="C136" s="236" t="s">
        <v>151</v>
      </c>
      <c r="D136" s="236" t="s">
        <v>147</v>
      </c>
      <c r="E136" s="237" t="s">
        <v>340</v>
      </c>
      <c r="F136" s="238" t="s">
        <v>341</v>
      </c>
      <c r="G136" s="239" t="s">
        <v>97</v>
      </c>
      <c r="H136" s="240">
        <v>58.968000000000004</v>
      </c>
      <c r="I136" s="241"/>
      <c r="J136" s="242">
        <f>ROUND(I136*H136,2)</f>
        <v>0</v>
      </c>
      <c r="K136" s="238" t="s">
        <v>150</v>
      </c>
      <c r="L136" s="45"/>
      <c r="M136" s="243" t="s">
        <v>1</v>
      </c>
      <c r="N136" s="244" t="s">
        <v>40</v>
      </c>
      <c r="O136" s="92"/>
      <c r="P136" s="245">
        <f>O136*H136</f>
        <v>0</v>
      </c>
      <c r="Q136" s="245">
        <v>1.9967999999999999</v>
      </c>
      <c r="R136" s="245">
        <f>Q136*H136</f>
        <v>117.7473024</v>
      </c>
      <c r="S136" s="245">
        <v>0</v>
      </c>
      <c r="T136" s="245">
        <f>S136*H136</f>
        <v>0</v>
      </c>
      <c r="U136" s="246" t="s">
        <v>1</v>
      </c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7" t="s">
        <v>151</v>
      </c>
      <c r="AT136" s="247" t="s">
        <v>147</v>
      </c>
      <c r="AU136" s="247" t="s">
        <v>85</v>
      </c>
      <c r="AY136" s="18" t="s">
        <v>145</v>
      </c>
      <c r="BE136" s="248">
        <f>IF(N136="základní",J136,0)</f>
        <v>0</v>
      </c>
      <c r="BF136" s="248">
        <f>IF(N136="snížená",J136,0)</f>
        <v>0</v>
      </c>
      <c r="BG136" s="248">
        <f>IF(N136="zákl. přenesená",J136,0)</f>
        <v>0</v>
      </c>
      <c r="BH136" s="248">
        <f>IF(N136="sníž. přenesená",J136,0)</f>
        <v>0</v>
      </c>
      <c r="BI136" s="248">
        <f>IF(N136="nulová",J136,0)</f>
        <v>0</v>
      </c>
      <c r="BJ136" s="18" t="s">
        <v>83</v>
      </c>
      <c r="BK136" s="248">
        <f>ROUND(I136*H136,2)</f>
        <v>0</v>
      </c>
      <c r="BL136" s="18" t="s">
        <v>151</v>
      </c>
      <c r="BM136" s="247" t="s">
        <v>342</v>
      </c>
    </row>
    <row r="137" s="2" customFormat="1">
      <c r="A137" s="39"/>
      <c r="B137" s="40"/>
      <c r="C137" s="41"/>
      <c r="D137" s="249" t="s">
        <v>153</v>
      </c>
      <c r="E137" s="41"/>
      <c r="F137" s="250" t="s">
        <v>343</v>
      </c>
      <c r="G137" s="41"/>
      <c r="H137" s="41"/>
      <c r="I137" s="146"/>
      <c r="J137" s="41"/>
      <c r="K137" s="41"/>
      <c r="L137" s="45"/>
      <c r="M137" s="251"/>
      <c r="N137" s="252"/>
      <c r="O137" s="92"/>
      <c r="P137" s="92"/>
      <c r="Q137" s="92"/>
      <c r="R137" s="92"/>
      <c r="S137" s="92"/>
      <c r="T137" s="92"/>
      <c r="U137" s="93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153</v>
      </c>
      <c r="AU137" s="18" t="s">
        <v>85</v>
      </c>
    </row>
    <row r="138" s="13" customFormat="1">
      <c r="A138" s="13"/>
      <c r="B138" s="253"/>
      <c r="C138" s="254"/>
      <c r="D138" s="249" t="s">
        <v>155</v>
      </c>
      <c r="E138" s="255" t="s">
        <v>1</v>
      </c>
      <c r="F138" s="256" t="s">
        <v>344</v>
      </c>
      <c r="G138" s="254"/>
      <c r="H138" s="255" t="s">
        <v>1</v>
      </c>
      <c r="I138" s="257"/>
      <c r="J138" s="254"/>
      <c r="K138" s="254"/>
      <c r="L138" s="258"/>
      <c r="M138" s="259"/>
      <c r="N138" s="260"/>
      <c r="O138" s="260"/>
      <c r="P138" s="260"/>
      <c r="Q138" s="260"/>
      <c r="R138" s="260"/>
      <c r="S138" s="260"/>
      <c r="T138" s="260"/>
      <c r="U138" s="261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2" t="s">
        <v>155</v>
      </c>
      <c r="AU138" s="262" t="s">
        <v>85</v>
      </c>
      <c r="AV138" s="13" t="s">
        <v>83</v>
      </c>
      <c r="AW138" s="13" t="s">
        <v>32</v>
      </c>
      <c r="AX138" s="13" t="s">
        <v>75</v>
      </c>
      <c r="AY138" s="262" t="s">
        <v>145</v>
      </c>
    </row>
    <row r="139" s="14" customFormat="1">
      <c r="A139" s="14"/>
      <c r="B139" s="263"/>
      <c r="C139" s="264"/>
      <c r="D139" s="249" t="s">
        <v>155</v>
      </c>
      <c r="E139" s="265" t="s">
        <v>1</v>
      </c>
      <c r="F139" s="266" t="s">
        <v>345</v>
      </c>
      <c r="G139" s="264"/>
      <c r="H139" s="267">
        <v>3.968</v>
      </c>
      <c r="I139" s="268"/>
      <c r="J139" s="264"/>
      <c r="K139" s="264"/>
      <c r="L139" s="269"/>
      <c r="M139" s="270"/>
      <c r="N139" s="271"/>
      <c r="O139" s="271"/>
      <c r="P139" s="271"/>
      <c r="Q139" s="271"/>
      <c r="R139" s="271"/>
      <c r="S139" s="271"/>
      <c r="T139" s="271"/>
      <c r="U139" s="272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3" t="s">
        <v>155</v>
      </c>
      <c r="AU139" s="273" t="s">
        <v>85</v>
      </c>
      <c r="AV139" s="14" t="s">
        <v>85</v>
      </c>
      <c r="AW139" s="14" t="s">
        <v>32</v>
      </c>
      <c r="AX139" s="14" t="s">
        <v>75</v>
      </c>
      <c r="AY139" s="273" t="s">
        <v>145</v>
      </c>
    </row>
    <row r="140" s="13" customFormat="1">
      <c r="A140" s="13"/>
      <c r="B140" s="253"/>
      <c r="C140" s="254"/>
      <c r="D140" s="249" t="s">
        <v>155</v>
      </c>
      <c r="E140" s="255" t="s">
        <v>1</v>
      </c>
      <c r="F140" s="256" t="s">
        <v>346</v>
      </c>
      <c r="G140" s="254"/>
      <c r="H140" s="255" t="s">
        <v>1</v>
      </c>
      <c r="I140" s="257"/>
      <c r="J140" s="254"/>
      <c r="K140" s="254"/>
      <c r="L140" s="258"/>
      <c r="M140" s="259"/>
      <c r="N140" s="260"/>
      <c r="O140" s="260"/>
      <c r="P140" s="260"/>
      <c r="Q140" s="260"/>
      <c r="R140" s="260"/>
      <c r="S140" s="260"/>
      <c r="T140" s="260"/>
      <c r="U140" s="261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2" t="s">
        <v>155</v>
      </c>
      <c r="AU140" s="262" t="s">
        <v>85</v>
      </c>
      <c r="AV140" s="13" t="s">
        <v>83</v>
      </c>
      <c r="AW140" s="13" t="s">
        <v>32</v>
      </c>
      <c r="AX140" s="13" t="s">
        <v>75</v>
      </c>
      <c r="AY140" s="262" t="s">
        <v>145</v>
      </c>
    </row>
    <row r="141" s="14" customFormat="1">
      <c r="A141" s="14"/>
      <c r="B141" s="263"/>
      <c r="C141" s="264"/>
      <c r="D141" s="249" t="s">
        <v>155</v>
      </c>
      <c r="E141" s="265" t="s">
        <v>1</v>
      </c>
      <c r="F141" s="266" t="s">
        <v>347</v>
      </c>
      <c r="G141" s="264"/>
      <c r="H141" s="267">
        <v>5</v>
      </c>
      <c r="I141" s="268"/>
      <c r="J141" s="264"/>
      <c r="K141" s="264"/>
      <c r="L141" s="269"/>
      <c r="M141" s="270"/>
      <c r="N141" s="271"/>
      <c r="O141" s="271"/>
      <c r="P141" s="271"/>
      <c r="Q141" s="271"/>
      <c r="R141" s="271"/>
      <c r="S141" s="271"/>
      <c r="T141" s="271"/>
      <c r="U141" s="272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3" t="s">
        <v>155</v>
      </c>
      <c r="AU141" s="273" t="s">
        <v>85</v>
      </c>
      <c r="AV141" s="14" t="s">
        <v>85</v>
      </c>
      <c r="AW141" s="14" t="s">
        <v>32</v>
      </c>
      <c r="AX141" s="14" t="s">
        <v>75</v>
      </c>
      <c r="AY141" s="273" t="s">
        <v>145</v>
      </c>
    </row>
    <row r="142" s="13" customFormat="1">
      <c r="A142" s="13"/>
      <c r="B142" s="253"/>
      <c r="C142" s="254"/>
      <c r="D142" s="249" t="s">
        <v>155</v>
      </c>
      <c r="E142" s="255" t="s">
        <v>1</v>
      </c>
      <c r="F142" s="256" t="s">
        <v>348</v>
      </c>
      <c r="G142" s="254"/>
      <c r="H142" s="255" t="s">
        <v>1</v>
      </c>
      <c r="I142" s="257"/>
      <c r="J142" s="254"/>
      <c r="K142" s="254"/>
      <c r="L142" s="258"/>
      <c r="M142" s="259"/>
      <c r="N142" s="260"/>
      <c r="O142" s="260"/>
      <c r="P142" s="260"/>
      <c r="Q142" s="260"/>
      <c r="R142" s="260"/>
      <c r="S142" s="260"/>
      <c r="T142" s="260"/>
      <c r="U142" s="261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2" t="s">
        <v>155</v>
      </c>
      <c r="AU142" s="262" t="s">
        <v>85</v>
      </c>
      <c r="AV142" s="13" t="s">
        <v>83</v>
      </c>
      <c r="AW142" s="13" t="s">
        <v>32</v>
      </c>
      <c r="AX142" s="13" t="s">
        <v>75</v>
      </c>
      <c r="AY142" s="262" t="s">
        <v>145</v>
      </c>
    </row>
    <row r="143" s="14" customFormat="1">
      <c r="A143" s="14"/>
      <c r="B143" s="263"/>
      <c r="C143" s="264"/>
      <c r="D143" s="249" t="s">
        <v>155</v>
      </c>
      <c r="E143" s="265" t="s">
        <v>1</v>
      </c>
      <c r="F143" s="266" t="s">
        <v>349</v>
      </c>
      <c r="G143" s="264"/>
      <c r="H143" s="267">
        <v>30</v>
      </c>
      <c r="I143" s="268"/>
      <c r="J143" s="264"/>
      <c r="K143" s="264"/>
      <c r="L143" s="269"/>
      <c r="M143" s="270"/>
      <c r="N143" s="271"/>
      <c r="O143" s="271"/>
      <c r="P143" s="271"/>
      <c r="Q143" s="271"/>
      <c r="R143" s="271"/>
      <c r="S143" s="271"/>
      <c r="T143" s="271"/>
      <c r="U143" s="272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3" t="s">
        <v>155</v>
      </c>
      <c r="AU143" s="273" t="s">
        <v>85</v>
      </c>
      <c r="AV143" s="14" t="s">
        <v>85</v>
      </c>
      <c r="AW143" s="14" t="s">
        <v>32</v>
      </c>
      <c r="AX143" s="14" t="s">
        <v>75</v>
      </c>
      <c r="AY143" s="273" t="s">
        <v>145</v>
      </c>
    </row>
    <row r="144" s="14" customFormat="1">
      <c r="A144" s="14"/>
      <c r="B144" s="263"/>
      <c r="C144" s="264"/>
      <c r="D144" s="249" t="s">
        <v>155</v>
      </c>
      <c r="E144" s="265" t="s">
        <v>1</v>
      </c>
      <c r="F144" s="266" t="s">
        <v>350</v>
      </c>
      <c r="G144" s="264"/>
      <c r="H144" s="267">
        <v>20</v>
      </c>
      <c r="I144" s="268"/>
      <c r="J144" s="264"/>
      <c r="K144" s="264"/>
      <c r="L144" s="269"/>
      <c r="M144" s="270"/>
      <c r="N144" s="271"/>
      <c r="O144" s="271"/>
      <c r="P144" s="271"/>
      <c r="Q144" s="271"/>
      <c r="R144" s="271"/>
      <c r="S144" s="271"/>
      <c r="T144" s="271"/>
      <c r="U144" s="272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3" t="s">
        <v>155</v>
      </c>
      <c r="AU144" s="273" t="s">
        <v>85</v>
      </c>
      <c r="AV144" s="14" t="s">
        <v>85</v>
      </c>
      <c r="AW144" s="14" t="s">
        <v>32</v>
      </c>
      <c r="AX144" s="14" t="s">
        <v>75</v>
      </c>
      <c r="AY144" s="273" t="s">
        <v>145</v>
      </c>
    </row>
    <row r="145" s="15" customFormat="1">
      <c r="A145" s="15"/>
      <c r="B145" s="274"/>
      <c r="C145" s="275"/>
      <c r="D145" s="249" t="s">
        <v>155</v>
      </c>
      <c r="E145" s="276" t="s">
        <v>1</v>
      </c>
      <c r="F145" s="277" t="s">
        <v>190</v>
      </c>
      <c r="G145" s="275"/>
      <c r="H145" s="278">
        <v>58.968000000000004</v>
      </c>
      <c r="I145" s="279"/>
      <c r="J145" s="275"/>
      <c r="K145" s="275"/>
      <c r="L145" s="280"/>
      <c r="M145" s="281"/>
      <c r="N145" s="282"/>
      <c r="O145" s="282"/>
      <c r="P145" s="282"/>
      <c r="Q145" s="282"/>
      <c r="R145" s="282"/>
      <c r="S145" s="282"/>
      <c r="T145" s="282"/>
      <c r="U145" s="283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84" t="s">
        <v>155</v>
      </c>
      <c r="AU145" s="284" t="s">
        <v>85</v>
      </c>
      <c r="AV145" s="15" t="s">
        <v>151</v>
      </c>
      <c r="AW145" s="15" t="s">
        <v>32</v>
      </c>
      <c r="AX145" s="15" t="s">
        <v>83</v>
      </c>
      <c r="AY145" s="284" t="s">
        <v>145</v>
      </c>
    </row>
    <row r="146" s="2" customFormat="1" ht="16.5" customHeight="1">
      <c r="A146" s="39"/>
      <c r="B146" s="40"/>
      <c r="C146" s="236" t="s">
        <v>174</v>
      </c>
      <c r="D146" s="236" t="s">
        <v>147</v>
      </c>
      <c r="E146" s="237" t="s">
        <v>351</v>
      </c>
      <c r="F146" s="238" t="s">
        <v>352</v>
      </c>
      <c r="G146" s="239" t="s">
        <v>111</v>
      </c>
      <c r="H146" s="240">
        <v>114.95999999999999</v>
      </c>
      <c r="I146" s="241"/>
      <c r="J146" s="242">
        <f>ROUND(I146*H146,2)</f>
        <v>0</v>
      </c>
      <c r="K146" s="238" t="s">
        <v>150</v>
      </c>
      <c r="L146" s="45"/>
      <c r="M146" s="243" t="s">
        <v>1</v>
      </c>
      <c r="N146" s="244" t="s">
        <v>40</v>
      </c>
      <c r="O146" s="92"/>
      <c r="P146" s="245">
        <f>O146*H146</f>
        <v>0</v>
      </c>
      <c r="Q146" s="245">
        <v>0</v>
      </c>
      <c r="R146" s="245">
        <f>Q146*H146</f>
        <v>0</v>
      </c>
      <c r="S146" s="245">
        <v>0</v>
      </c>
      <c r="T146" s="245">
        <f>S146*H146</f>
        <v>0</v>
      </c>
      <c r="U146" s="246" t="s">
        <v>1</v>
      </c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7" t="s">
        <v>151</v>
      </c>
      <c r="AT146" s="247" t="s">
        <v>147</v>
      </c>
      <c r="AU146" s="247" t="s">
        <v>85</v>
      </c>
      <c r="AY146" s="18" t="s">
        <v>145</v>
      </c>
      <c r="BE146" s="248">
        <f>IF(N146="základní",J146,0)</f>
        <v>0</v>
      </c>
      <c r="BF146" s="248">
        <f>IF(N146="snížená",J146,0)</f>
        <v>0</v>
      </c>
      <c r="BG146" s="248">
        <f>IF(N146="zákl. přenesená",J146,0)</f>
        <v>0</v>
      </c>
      <c r="BH146" s="248">
        <f>IF(N146="sníž. přenesená",J146,0)</f>
        <v>0</v>
      </c>
      <c r="BI146" s="248">
        <f>IF(N146="nulová",J146,0)</f>
        <v>0</v>
      </c>
      <c r="BJ146" s="18" t="s">
        <v>83</v>
      </c>
      <c r="BK146" s="248">
        <f>ROUND(I146*H146,2)</f>
        <v>0</v>
      </c>
      <c r="BL146" s="18" t="s">
        <v>151</v>
      </c>
      <c r="BM146" s="247" t="s">
        <v>353</v>
      </c>
    </row>
    <row r="147" s="2" customFormat="1">
      <c r="A147" s="39"/>
      <c r="B147" s="40"/>
      <c r="C147" s="41"/>
      <c r="D147" s="249" t="s">
        <v>153</v>
      </c>
      <c r="E147" s="41"/>
      <c r="F147" s="250" t="s">
        <v>354</v>
      </c>
      <c r="G147" s="41"/>
      <c r="H147" s="41"/>
      <c r="I147" s="146"/>
      <c r="J147" s="41"/>
      <c r="K147" s="41"/>
      <c r="L147" s="45"/>
      <c r="M147" s="251"/>
      <c r="N147" s="252"/>
      <c r="O147" s="92"/>
      <c r="P147" s="92"/>
      <c r="Q147" s="92"/>
      <c r="R147" s="92"/>
      <c r="S147" s="92"/>
      <c r="T147" s="92"/>
      <c r="U147" s="93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153</v>
      </c>
      <c r="AU147" s="18" t="s">
        <v>85</v>
      </c>
    </row>
    <row r="148" s="13" customFormat="1">
      <c r="A148" s="13"/>
      <c r="B148" s="253"/>
      <c r="C148" s="254"/>
      <c r="D148" s="249" t="s">
        <v>155</v>
      </c>
      <c r="E148" s="255" t="s">
        <v>1</v>
      </c>
      <c r="F148" s="256" t="s">
        <v>344</v>
      </c>
      <c r="G148" s="254"/>
      <c r="H148" s="255" t="s">
        <v>1</v>
      </c>
      <c r="I148" s="257"/>
      <c r="J148" s="254"/>
      <c r="K148" s="254"/>
      <c r="L148" s="258"/>
      <c r="M148" s="259"/>
      <c r="N148" s="260"/>
      <c r="O148" s="260"/>
      <c r="P148" s="260"/>
      <c r="Q148" s="260"/>
      <c r="R148" s="260"/>
      <c r="S148" s="260"/>
      <c r="T148" s="260"/>
      <c r="U148" s="261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2" t="s">
        <v>155</v>
      </c>
      <c r="AU148" s="262" t="s">
        <v>85</v>
      </c>
      <c r="AV148" s="13" t="s">
        <v>83</v>
      </c>
      <c r="AW148" s="13" t="s">
        <v>32</v>
      </c>
      <c r="AX148" s="13" t="s">
        <v>75</v>
      </c>
      <c r="AY148" s="262" t="s">
        <v>145</v>
      </c>
    </row>
    <row r="149" s="14" customFormat="1">
      <c r="A149" s="14"/>
      <c r="B149" s="263"/>
      <c r="C149" s="264"/>
      <c r="D149" s="249" t="s">
        <v>155</v>
      </c>
      <c r="E149" s="265" t="s">
        <v>1</v>
      </c>
      <c r="F149" s="266" t="s">
        <v>355</v>
      </c>
      <c r="G149" s="264"/>
      <c r="H149" s="267">
        <v>4.96</v>
      </c>
      <c r="I149" s="268"/>
      <c r="J149" s="264"/>
      <c r="K149" s="264"/>
      <c r="L149" s="269"/>
      <c r="M149" s="270"/>
      <c r="N149" s="271"/>
      <c r="O149" s="271"/>
      <c r="P149" s="271"/>
      <c r="Q149" s="271"/>
      <c r="R149" s="271"/>
      <c r="S149" s="271"/>
      <c r="T149" s="271"/>
      <c r="U149" s="272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3" t="s">
        <v>155</v>
      </c>
      <c r="AU149" s="273" t="s">
        <v>85</v>
      </c>
      <c r="AV149" s="14" t="s">
        <v>85</v>
      </c>
      <c r="AW149" s="14" t="s">
        <v>32</v>
      </c>
      <c r="AX149" s="14" t="s">
        <v>75</v>
      </c>
      <c r="AY149" s="273" t="s">
        <v>145</v>
      </c>
    </row>
    <row r="150" s="13" customFormat="1">
      <c r="A150" s="13"/>
      <c r="B150" s="253"/>
      <c r="C150" s="254"/>
      <c r="D150" s="249" t="s">
        <v>155</v>
      </c>
      <c r="E150" s="255" t="s">
        <v>1</v>
      </c>
      <c r="F150" s="256" t="s">
        <v>346</v>
      </c>
      <c r="G150" s="254"/>
      <c r="H150" s="255" t="s">
        <v>1</v>
      </c>
      <c r="I150" s="257"/>
      <c r="J150" s="254"/>
      <c r="K150" s="254"/>
      <c r="L150" s="258"/>
      <c r="M150" s="259"/>
      <c r="N150" s="260"/>
      <c r="O150" s="260"/>
      <c r="P150" s="260"/>
      <c r="Q150" s="260"/>
      <c r="R150" s="260"/>
      <c r="S150" s="260"/>
      <c r="T150" s="260"/>
      <c r="U150" s="261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2" t="s">
        <v>155</v>
      </c>
      <c r="AU150" s="262" t="s">
        <v>85</v>
      </c>
      <c r="AV150" s="13" t="s">
        <v>83</v>
      </c>
      <c r="AW150" s="13" t="s">
        <v>32</v>
      </c>
      <c r="AX150" s="13" t="s">
        <v>75</v>
      </c>
      <c r="AY150" s="262" t="s">
        <v>145</v>
      </c>
    </row>
    <row r="151" s="14" customFormat="1">
      <c r="A151" s="14"/>
      <c r="B151" s="263"/>
      <c r="C151" s="264"/>
      <c r="D151" s="249" t="s">
        <v>155</v>
      </c>
      <c r="E151" s="265" t="s">
        <v>1</v>
      </c>
      <c r="F151" s="266" t="s">
        <v>215</v>
      </c>
      <c r="G151" s="264"/>
      <c r="H151" s="267">
        <v>10</v>
      </c>
      <c r="I151" s="268"/>
      <c r="J151" s="264"/>
      <c r="K151" s="264"/>
      <c r="L151" s="269"/>
      <c r="M151" s="270"/>
      <c r="N151" s="271"/>
      <c r="O151" s="271"/>
      <c r="P151" s="271"/>
      <c r="Q151" s="271"/>
      <c r="R151" s="271"/>
      <c r="S151" s="271"/>
      <c r="T151" s="271"/>
      <c r="U151" s="272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3" t="s">
        <v>155</v>
      </c>
      <c r="AU151" s="273" t="s">
        <v>85</v>
      </c>
      <c r="AV151" s="14" t="s">
        <v>85</v>
      </c>
      <c r="AW151" s="14" t="s">
        <v>32</v>
      </c>
      <c r="AX151" s="14" t="s">
        <v>75</v>
      </c>
      <c r="AY151" s="273" t="s">
        <v>145</v>
      </c>
    </row>
    <row r="152" s="13" customFormat="1">
      <c r="A152" s="13"/>
      <c r="B152" s="253"/>
      <c r="C152" s="254"/>
      <c r="D152" s="249" t="s">
        <v>155</v>
      </c>
      <c r="E152" s="255" t="s">
        <v>1</v>
      </c>
      <c r="F152" s="256" t="s">
        <v>348</v>
      </c>
      <c r="G152" s="254"/>
      <c r="H152" s="255" t="s">
        <v>1</v>
      </c>
      <c r="I152" s="257"/>
      <c r="J152" s="254"/>
      <c r="K152" s="254"/>
      <c r="L152" s="258"/>
      <c r="M152" s="259"/>
      <c r="N152" s="260"/>
      <c r="O152" s="260"/>
      <c r="P152" s="260"/>
      <c r="Q152" s="260"/>
      <c r="R152" s="260"/>
      <c r="S152" s="260"/>
      <c r="T152" s="260"/>
      <c r="U152" s="261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2" t="s">
        <v>155</v>
      </c>
      <c r="AU152" s="262" t="s">
        <v>85</v>
      </c>
      <c r="AV152" s="13" t="s">
        <v>83</v>
      </c>
      <c r="AW152" s="13" t="s">
        <v>32</v>
      </c>
      <c r="AX152" s="13" t="s">
        <v>75</v>
      </c>
      <c r="AY152" s="262" t="s">
        <v>145</v>
      </c>
    </row>
    <row r="153" s="14" customFormat="1">
      <c r="A153" s="14"/>
      <c r="B153" s="263"/>
      <c r="C153" s="264"/>
      <c r="D153" s="249" t="s">
        <v>155</v>
      </c>
      <c r="E153" s="265" t="s">
        <v>1</v>
      </c>
      <c r="F153" s="266" t="s">
        <v>356</v>
      </c>
      <c r="G153" s="264"/>
      <c r="H153" s="267">
        <v>60</v>
      </c>
      <c r="I153" s="268"/>
      <c r="J153" s="264"/>
      <c r="K153" s="264"/>
      <c r="L153" s="269"/>
      <c r="M153" s="270"/>
      <c r="N153" s="271"/>
      <c r="O153" s="271"/>
      <c r="P153" s="271"/>
      <c r="Q153" s="271"/>
      <c r="R153" s="271"/>
      <c r="S153" s="271"/>
      <c r="T153" s="271"/>
      <c r="U153" s="272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3" t="s">
        <v>155</v>
      </c>
      <c r="AU153" s="273" t="s">
        <v>85</v>
      </c>
      <c r="AV153" s="14" t="s">
        <v>85</v>
      </c>
      <c r="AW153" s="14" t="s">
        <v>32</v>
      </c>
      <c r="AX153" s="14" t="s">
        <v>75</v>
      </c>
      <c r="AY153" s="273" t="s">
        <v>145</v>
      </c>
    </row>
    <row r="154" s="14" customFormat="1">
      <c r="A154" s="14"/>
      <c r="B154" s="263"/>
      <c r="C154" s="264"/>
      <c r="D154" s="249" t="s">
        <v>155</v>
      </c>
      <c r="E154" s="265" t="s">
        <v>1</v>
      </c>
      <c r="F154" s="266" t="s">
        <v>357</v>
      </c>
      <c r="G154" s="264"/>
      <c r="H154" s="267">
        <v>40</v>
      </c>
      <c r="I154" s="268"/>
      <c r="J154" s="264"/>
      <c r="K154" s="264"/>
      <c r="L154" s="269"/>
      <c r="M154" s="270"/>
      <c r="N154" s="271"/>
      <c r="O154" s="271"/>
      <c r="P154" s="271"/>
      <c r="Q154" s="271"/>
      <c r="R154" s="271"/>
      <c r="S154" s="271"/>
      <c r="T154" s="271"/>
      <c r="U154" s="272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3" t="s">
        <v>155</v>
      </c>
      <c r="AU154" s="273" t="s">
        <v>85</v>
      </c>
      <c r="AV154" s="14" t="s">
        <v>85</v>
      </c>
      <c r="AW154" s="14" t="s">
        <v>32</v>
      </c>
      <c r="AX154" s="14" t="s">
        <v>75</v>
      </c>
      <c r="AY154" s="273" t="s">
        <v>145</v>
      </c>
    </row>
    <row r="155" s="15" customFormat="1">
      <c r="A155" s="15"/>
      <c r="B155" s="274"/>
      <c r="C155" s="275"/>
      <c r="D155" s="249" t="s">
        <v>155</v>
      </c>
      <c r="E155" s="276" t="s">
        <v>1</v>
      </c>
      <c r="F155" s="277" t="s">
        <v>190</v>
      </c>
      <c r="G155" s="275"/>
      <c r="H155" s="278">
        <v>114.95999999999999</v>
      </c>
      <c r="I155" s="279"/>
      <c r="J155" s="275"/>
      <c r="K155" s="275"/>
      <c r="L155" s="280"/>
      <c r="M155" s="281"/>
      <c r="N155" s="282"/>
      <c r="O155" s="282"/>
      <c r="P155" s="282"/>
      <c r="Q155" s="282"/>
      <c r="R155" s="282"/>
      <c r="S155" s="282"/>
      <c r="T155" s="282"/>
      <c r="U155" s="283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84" t="s">
        <v>155</v>
      </c>
      <c r="AU155" s="284" t="s">
        <v>85</v>
      </c>
      <c r="AV155" s="15" t="s">
        <v>151</v>
      </c>
      <c r="AW155" s="15" t="s">
        <v>32</v>
      </c>
      <c r="AX155" s="15" t="s">
        <v>83</v>
      </c>
      <c r="AY155" s="284" t="s">
        <v>145</v>
      </c>
    </row>
    <row r="156" s="2" customFormat="1" ht="16.5" customHeight="1">
      <c r="A156" s="39"/>
      <c r="B156" s="40"/>
      <c r="C156" s="236" t="s">
        <v>181</v>
      </c>
      <c r="D156" s="236" t="s">
        <v>147</v>
      </c>
      <c r="E156" s="237" t="s">
        <v>358</v>
      </c>
      <c r="F156" s="238" t="s">
        <v>359</v>
      </c>
      <c r="G156" s="239" t="s">
        <v>97</v>
      </c>
      <c r="H156" s="240">
        <v>2.9590000000000001</v>
      </c>
      <c r="I156" s="241"/>
      <c r="J156" s="242">
        <f>ROUND(I156*H156,2)</f>
        <v>0</v>
      </c>
      <c r="K156" s="238" t="s">
        <v>150</v>
      </c>
      <c r="L156" s="45"/>
      <c r="M156" s="243" t="s">
        <v>1</v>
      </c>
      <c r="N156" s="244" t="s">
        <v>40</v>
      </c>
      <c r="O156" s="92"/>
      <c r="P156" s="245">
        <f>O156*H156</f>
        <v>0</v>
      </c>
      <c r="Q156" s="245">
        <v>2.4327899999999998</v>
      </c>
      <c r="R156" s="245">
        <f>Q156*H156</f>
        <v>7.1986256099999997</v>
      </c>
      <c r="S156" s="245">
        <v>0</v>
      </c>
      <c r="T156" s="245">
        <f>S156*H156</f>
        <v>0</v>
      </c>
      <c r="U156" s="246" t="s">
        <v>1</v>
      </c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7" t="s">
        <v>151</v>
      </c>
      <c r="AT156" s="247" t="s">
        <v>147</v>
      </c>
      <c r="AU156" s="247" t="s">
        <v>85</v>
      </c>
      <c r="AY156" s="18" t="s">
        <v>145</v>
      </c>
      <c r="BE156" s="248">
        <f>IF(N156="základní",J156,0)</f>
        <v>0</v>
      </c>
      <c r="BF156" s="248">
        <f>IF(N156="snížená",J156,0)</f>
        <v>0</v>
      </c>
      <c r="BG156" s="248">
        <f>IF(N156="zákl. přenesená",J156,0)</f>
        <v>0</v>
      </c>
      <c r="BH156" s="248">
        <f>IF(N156="sníž. přenesená",J156,0)</f>
        <v>0</v>
      </c>
      <c r="BI156" s="248">
        <f>IF(N156="nulová",J156,0)</f>
        <v>0</v>
      </c>
      <c r="BJ156" s="18" t="s">
        <v>83</v>
      </c>
      <c r="BK156" s="248">
        <f>ROUND(I156*H156,2)</f>
        <v>0</v>
      </c>
      <c r="BL156" s="18" t="s">
        <v>151</v>
      </c>
      <c r="BM156" s="247" t="s">
        <v>360</v>
      </c>
    </row>
    <row r="157" s="2" customFormat="1">
      <c r="A157" s="39"/>
      <c r="B157" s="40"/>
      <c r="C157" s="41"/>
      <c r="D157" s="249" t="s">
        <v>153</v>
      </c>
      <c r="E157" s="41"/>
      <c r="F157" s="250" t="s">
        <v>361</v>
      </c>
      <c r="G157" s="41"/>
      <c r="H157" s="41"/>
      <c r="I157" s="146"/>
      <c r="J157" s="41"/>
      <c r="K157" s="41"/>
      <c r="L157" s="45"/>
      <c r="M157" s="251"/>
      <c r="N157" s="252"/>
      <c r="O157" s="92"/>
      <c r="P157" s="92"/>
      <c r="Q157" s="92"/>
      <c r="R157" s="92"/>
      <c r="S157" s="92"/>
      <c r="T157" s="92"/>
      <c r="U157" s="93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153</v>
      </c>
      <c r="AU157" s="18" t="s">
        <v>85</v>
      </c>
    </row>
    <row r="158" s="2" customFormat="1">
      <c r="A158" s="39"/>
      <c r="B158" s="40"/>
      <c r="C158" s="41"/>
      <c r="D158" s="249" t="s">
        <v>250</v>
      </c>
      <c r="E158" s="41"/>
      <c r="F158" s="306" t="s">
        <v>362</v>
      </c>
      <c r="G158" s="41"/>
      <c r="H158" s="41"/>
      <c r="I158" s="146"/>
      <c r="J158" s="41"/>
      <c r="K158" s="41"/>
      <c r="L158" s="45"/>
      <c r="M158" s="251"/>
      <c r="N158" s="252"/>
      <c r="O158" s="92"/>
      <c r="P158" s="92"/>
      <c r="Q158" s="92"/>
      <c r="R158" s="92"/>
      <c r="S158" s="92"/>
      <c r="T158" s="92"/>
      <c r="U158" s="93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250</v>
      </c>
      <c r="AU158" s="18" t="s">
        <v>85</v>
      </c>
    </row>
    <row r="159" s="13" customFormat="1">
      <c r="A159" s="13"/>
      <c r="B159" s="253"/>
      <c r="C159" s="254"/>
      <c r="D159" s="249" t="s">
        <v>155</v>
      </c>
      <c r="E159" s="255" t="s">
        <v>1</v>
      </c>
      <c r="F159" s="256" t="s">
        <v>344</v>
      </c>
      <c r="G159" s="254"/>
      <c r="H159" s="255" t="s">
        <v>1</v>
      </c>
      <c r="I159" s="257"/>
      <c r="J159" s="254"/>
      <c r="K159" s="254"/>
      <c r="L159" s="258"/>
      <c r="M159" s="259"/>
      <c r="N159" s="260"/>
      <c r="O159" s="260"/>
      <c r="P159" s="260"/>
      <c r="Q159" s="260"/>
      <c r="R159" s="260"/>
      <c r="S159" s="260"/>
      <c r="T159" s="260"/>
      <c r="U159" s="261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2" t="s">
        <v>155</v>
      </c>
      <c r="AU159" s="262" t="s">
        <v>85</v>
      </c>
      <c r="AV159" s="13" t="s">
        <v>83</v>
      </c>
      <c r="AW159" s="13" t="s">
        <v>32</v>
      </c>
      <c r="AX159" s="13" t="s">
        <v>75</v>
      </c>
      <c r="AY159" s="262" t="s">
        <v>145</v>
      </c>
    </row>
    <row r="160" s="14" customFormat="1">
      <c r="A160" s="14"/>
      <c r="B160" s="263"/>
      <c r="C160" s="264"/>
      <c r="D160" s="249" t="s">
        <v>155</v>
      </c>
      <c r="E160" s="265" t="s">
        <v>1</v>
      </c>
      <c r="F160" s="266" t="s">
        <v>363</v>
      </c>
      <c r="G160" s="264"/>
      <c r="H160" s="267">
        <v>1.3089999999999999</v>
      </c>
      <c r="I160" s="268"/>
      <c r="J160" s="264"/>
      <c r="K160" s="264"/>
      <c r="L160" s="269"/>
      <c r="M160" s="270"/>
      <c r="N160" s="271"/>
      <c r="O160" s="271"/>
      <c r="P160" s="271"/>
      <c r="Q160" s="271"/>
      <c r="R160" s="271"/>
      <c r="S160" s="271"/>
      <c r="T160" s="271"/>
      <c r="U160" s="272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3" t="s">
        <v>155</v>
      </c>
      <c r="AU160" s="273" t="s">
        <v>85</v>
      </c>
      <c r="AV160" s="14" t="s">
        <v>85</v>
      </c>
      <c r="AW160" s="14" t="s">
        <v>32</v>
      </c>
      <c r="AX160" s="14" t="s">
        <v>75</v>
      </c>
      <c r="AY160" s="273" t="s">
        <v>145</v>
      </c>
    </row>
    <row r="161" s="13" customFormat="1">
      <c r="A161" s="13"/>
      <c r="B161" s="253"/>
      <c r="C161" s="254"/>
      <c r="D161" s="249" t="s">
        <v>155</v>
      </c>
      <c r="E161" s="255" t="s">
        <v>1</v>
      </c>
      <c r="F161" s="256" t="s">
        <v>346</v>
      </c>
      <c r="G161" s="254"/>
      <c r="H161" s="255" t="s">
        <v>1</v>
      </c>
      <c r="I161" s="257"/>
      <c r="J161" s="254"/>
      <c r="K161" s="254"/>
      <c r="L161" s="258"/>
      <c r="M161" s="259"/>
      <c r="N161" s="260"/>
      <c r="O161" s="260"/>
      <c r="P161" s="260"/>
      <c r="Q161" s="260"/>
      <c r="R161" s="260"/>
      <c r="S161" s="260"/>
      <c r="T161" s="260"/>
      <c r="U161" s="261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2" t="s">
        <v>155</v>
      </c>
      <c r="AU161" s="262" t="s">
        <v>85</v>
      </c>
      <c r="AV161" s="13" t="s">
        <v>83</v>
      </c>
      <c r="AW161" s="13" t="s">
        <v>32</v>
      </c>
      <c r="AX161" s="13" t="s">
        <v>75</v>
      </c>
      <c r="AY161" s="262" t="s">
        <v>145</v>
      </c>
    </row>
    <row r="162" s="14" customFormat="1">
      <c r="A162" s="14"/>
      <c r="B162" s="263"/>
      <c r="C162" s="264"/>
      <c r="D162" s="249" t="s">
        <v>155</v>
      </c>
      <c r="E162" s="265" t="s">
        <v>1</v>
      </c>
      <c r="F162" s="266" t="s">
        <v>364</v>
      </c>
      <c r="G162" s="264"/>
      <c r="H162" s="267">
        <v>1.6499999999999999</v>
      </c>
      <c r="I162" s="268"/>
      <c r="J162" s="264"/>
      <c r="K162" s="264"/>
      <c r="L162" s="269"/>
      <c r="M162" s="270"/>
      <c r="N162" s="271"/>
      <c r="O162" s="271"/>
      <c r="P162" s="271"/>
      <c r="Q162" s="271"/>
      <c r="R162" s="271"/>
      <c r="S162" s="271"/>
      <c r="T162" s="271"/>
      <c r="U162" s="272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3" t="s">
        <v>155</v>
      </c>
      <c r="AU162" s="273" t="s">
        <v>85</v>
      </c>
      <c r="AV162" s="14" t="s">
        <v>85</v>
      </c>
      <c r="AW162" s="14" t="s">
        <v>32</v>
      </c>
      <c r="AX162" s="14" t="s">
        <v>75</v>
      </c>
      <c r="AY162" s="273" t="s">
        <v>145</v>
      </c>
    </row>
    <row r="163" s="15" customFormat="1">
      <c r="A163" s="15"/>
      <c r="B163" s="274"/>
      <c r="C163" s="275"/>
      <c r="D163" s="249" t="s">
        <v>155</v>
      </c>
      <c r="E163" s="276" t="s">
        <v>1</v>
      </c>
      <c r="F163" s="277" t="s">
        <v>190</v>
      </c>
      <c r="G163" s="275"/>
      <c r="H163" s="278">
        <v>2.9590000000000001</v>
      </c>
      <c r="I163" s="279"/>
      <c r="J163" s="275"/>
      <c r="K163" s="275"/>
      <c r="L163" s="280"/>
      <c r="M163" s="281"/>
      <c r="N163" s="282"/>
      <c r="O163" s="282"/>
      <c r="P163" s="282"/>
      <c r="Q163" s="282"/>
      <c r="R163" s="282"/>
      <c r="S163" s="282"/>
      <c r="T163" s="282"/>
      <c r="U163" s="283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84" t="s">
        <v>155</v>
      </c>
      <c r="AU163" s="284" t="s">
        <v>85</v>
      </c>
      <c r="AV163" s="15" t="s">
        <v>151</v>
      </c>
      <c r="AW163" s="15" t="s">
        <v>32</v>
      </c>
      <c r="AX163" s="15" t="s">
        <v>83</v>
      </c>
      <c r="AY163" s="284" t="s">
        <v>145</v>
      </c>
    </row>
    <row r="164" s="2" customFormat="1" ht="21.75" customHeight="1">
      <c r="A164" s="39"/>
      <c r="B164" s="40"/>
      <c r="C164" s="236" t="s">
        <v>191</v>
      </c>
      <c r="D164" s="236" t="s">
        <v>147</v>
      </c>
      <c r="E164" s="237" t="s">
        <v>365</v>
      </c>
      <c r="F164" s="238" t="s">
        <v>366</v>
      </c>
      <c r="G164" s="239" t="s">
        <v>111</v>
      </c>
      <c r="H164" s="240">
        <v>4.5999999999999996</v>
      </c>
      <c r="I164" s="241"/>
      <c r="J164" s="242">
        <f>ROUND(I164*H164,2)</f>
        <v>0</v>
      </c>
      <c r="K164" s="238" t="s">
        <v>150</v>
      </c>
      <c r="L164" s="45"/>
      <c r="M164" s="243" t="s">
        <v>1</v>
      </c>
      <c r="N164" s="244" t="s">
        <v>40</v>
      </c>
      <c r="O164" s="92"/>
      <c r="P164" s="245">
        <f>O164*H164</f>
        <v>0</v>
      </c>
      <c r="Q164" s="245">
        <v>1.1027</v>
      </c>
      <c r="R164" s="245">
        <f>Q164*H164</f>
        <v>5.0724199999999993</v>
      </c>
      <c r="S164" s="245">
        <v>0</v>
      </c>
      <c r="T164" s="245">
        <f>S164*H164</f>
        <v>0</v>
      </c>
      <c r="U164" s="246" t="s">
        <v>1</v>
      </c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7" t="s">
        <v>151</v>
      </c>
      <c r="AT164" s="247" t="s">
        <v>147</v>
      </c>
      <c r="AU164" s="247" t="s">
        <v>85</v>
      </c>
      <c r="AY164" s="18" t="s">
        <v>145</v>
      </c>
      <c r="BE164" s="248">
        <f>IF(N164="základní",J164,0)</f>
        <v>0</v>
      </c>
      <c r="BF164" s="248">
        <f>IF(N164="snížená",J164,0)</f>
        <v>0</v>
      </c>
      <c r="BG164" s="248">
        <f>IF(N164="zákl. přenesená",J164,0)</f>
        <v>0</v>
      </c>
      <c r="BH164" s="248">
        <f>IF(N164="sníž. přenesená",J164,0)</f>
        <v>0</v>
      </c>
      <c r="BI164" s="248">
        <f>IF(N164="nulová",J164,0)</f>
        <v>0</v>
      </c>
      <c r="BJ164" s="18" t="s">
        <v>83</v>
      </c>
      <c r="BK164" s="248">
        <f>ROUND(I164*H164,2)</f>
        <v>0</v>
      </c>
      <c r="BL164" s="18" t="s">
        <v>151</v>
      </c>
      <c r="BM164" s="247" t="s">
        <v>367</v>
      </c>
    </row>
    <row r="165" s="2" customFormat="1">
      <c r="A165" s="39"/>
      <c r="B165" s="40"/>
      <c r="C165" s="41"/>
      <c r="D165" s="249" t="s">
        <v>153</v>
      </c>
      <c r="E165" s="41"/>
      <c r="F165" s="250" t="s">
        <v>368</v>
      </c>
      <c r="G165" s="41"/>
      <c r="H165" s="41"/>
      <c r="I165" s="146"/>
      <c r="J165" s="41"/>
      <c r="K165" s="41"/>
      <c r="L165" s="45"/>
      <c r="M165" s="251"/>
      <c r="N165" s="252"/>
      <c r="O165" s="92"/>
      <c r="P165" s="92"/>
      <c r="Q165" s="92"/>
      <c r="R165" s="92"/>
      <c r="S165" s="92"/>
      <c r="T165" s="92"/>
      <c r="U165" s="93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153</v>
      </c>
      <c r="AU165" s="18" t="s">
        <v>85</v>
      </c>
    </row>
    <row r="166" s="13" customFormat="1">
      <c r="A166" s="13"/>
      <c r="B166" s="253"/>
      <c r="C166" s="254"/>
      <c r="D166" s="249" t="s">
        <v>155</v>
      </c>
      <c r="E166" s="255" t="s">
        <v>1</v>
      </c>
      <c r="F166" s="256" t="s">
        <v>369</v>
      </c>
      <c r="G166" s="254"/>
      <c r="H166" s="255" t="s">
        <v>1</v>
      </c>
      <c r="I166" s="257"/>
      <c r="J166" s="254"/>
      <c r="K166" s="254"/>
      <c r="L166" s="258"/>
      <c r="M166" s="259"/>
      <c r="N166" s="260"/>
      <c r="O166" s="260"/>
      <c r="P166" s="260"/>
      <c r="Q166" s="260"/>
      <c r="R166" s="260"/>
      <c r="S166" s="260"/>
      <c r="T166" s="260"/>
      <c r="U166" s="261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2" t="s">
        <v>155</v>
      </c>
      <c r="AU166" s="262" t="s">
        <v>85</v>
      </c>
      <c r="AV166" s="13" t="s">
        <v>83</v>
      </c>
      <c r="AW166" s="13" t="s">
        <v>32</v>
      </c>
      <c r="AX166" s="13" t="s">
        <v>75</v>
      </c>
      <c r="AY166" s="262" t="s">
        <v>145</v>
      </c>
    </row>
    <row r="167" s="14" customFormat="1">
      <c r="A167" s="14"/>
      <c r="B167" s="263"/>
      <c r="C167" s="264"/>
      <c r="D167" s="249" t="s">
        <v>155</v>
      </c>
      <c r="E167" s="265" t="s">
        <v>1</v>
      </c>
      <c r="F167" s="266" t="s">
        <v>83</v>
      </c>
      <c r="G167" s="264"/>
      <c r="H167" s="267">
        <v>1</v>
      </c>
      <c r="I167" s="268"/>
      <c r="J167" s="264"/>
      <c r="K167" s="264"/>
      <c r="L167" s="269"/>
      <c r="M167" s="270"/>
      <c r="N167" s="271"/>
      <c r="O167" s="271"/>
      <c r="P167" s="271"/>
      <c r="Q167" s="271"/>
      <c r="R167" s="271"/>
      <c r="S167" s="271"/>
      <c r="T167" s="271"/>
      <c r="U167" s="272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3" t="s">
        <v>155</v>
      </c>
      <c r="AU167" s="273" t="s">
        <v>85</v>
      </c>
      <c r="AV167" s="14" t="s">
        <v>85</v>
      </c>
      <c r="AW167" s="14" t="s">
        <v>32</v>
      </c>
      <c r="AX167" s="14" t="s">
        <v>75</v>
      </c>
      <c r="AY167" s="273" t="s">
        <v>145</v>
      </c>
    </row>
    <row r="168" s="13" customFormat="1">
      <c r="A168" s="13"/>
      <c r="B168" s="253"/>
      <c r="C168" s="254"/>
      <c r="D168" s="249" t="s">
        <v>155</v>
      </c>
      <c r="E168" s="255" t="s">
        <v>1</v>
      </c>
      <c r="F168" s="256" t="s">
        <v>370</v>
      </c>
      <c r="G168" s="254"/>
      <c r="H168" s="255" t="s">
        <v>1</v>
      </c>
      <c r="I168" s="257"/>
      <c r="J168" s="254"/>
      <c r="K168" s="254"/>
      <c r="L168" s="258"/>
      <c r="M168" s="259"/>
      <c r="N168" s="260"/>
      <c r="O168" s="260"/>
      <c r="P168" s="260"/>
      <c r="Q168" s="260"/>
      <c r="R168" s="260"/>
      <c r="S168" s="260"/>
      <c r="T168" s="260"/>
      <c r="U168" s="261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2" t="s">
        <v>155</v>
      </c>
      <c r="AU168" s="262" t="s">
        <v>85</v>
      </c>
      <c r="AV168" s="13" t="s">
        <v>83</v>
      </c>
      <c r="AW168" s="13" t="s">
        <v>32</v>
      </c>
      <c r="AX168" s="13" t="s">
        <v>75</v>
      </c>
      <c r="AY168" s="262" t="s">
        <v>145</v>
      </c>
    </row>
    <row r="169" s="14" customFormat="1">
      <c r="A169" s="14"/>
      <c r="B169" s="263"/>
      <c r="C169" s="264"/>
      <c r="D169" s="249" t="s">
        <v>155</v>
      </c>
      <c r="E169" s="265" t="s">
        <v>1</v>
      </c>
      <c r="F169" s="266" t="s">
        <v>371</v>
      </c>
      <c r="G169" s="264"/>
      <c r="H169" s="267">
        <v>2.3999999999999999</v>
      </c>
      <c r="I169" s="268"/>
      <c r="J169" s="264"/>
      <c r="K169" s="264"/>
      <c r="L169" s="269"/>
      <c r="M169" s="270"/>
      <c r="N169" s="271"/>
      <c r="O169" s="271"/>
      <c r="P169" s="271"/>
      <c r="Q169" s="271"/>
      <c r="R169" s="271"/>
      <c r="S169" s="271"/>
      <c r="T169" s="271"/>
      <c r="U169" s="272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73" t="s">
        <v>155</v>
      </c>
      <c r="AU169" s="273" t="s">
        <v>85</v>
      </c>
      <c r="AV169" s="14" t="s">
        <v>85</v>
      </c>
      <c r="AW169" s="14" t="s">
        <v>32</v>
      </c>
      <c r="AX169" s="14" t="s">
        <v>75</v>
      </c>
      <c r="AY169" s="273" t="s">
        <v>145</v>
      </c>
    </row>
    <row r="170" s="13" customFormat="1">
      <c r="A170" s="13"/>
      <c r="B170" s="253"/>
      <c r="C170" s="254"/>
      <c r="D170" s="249" t="s">
        <v>155</v>
      </c>
      <c r="E170" s="255" t="s">
        <v>1</v>
      </c>
      <c r="F170" s="256" t="s">
        <v>372</v>
      </c>
      <c r="G170" s="254"/>
      <c r="H170" s="255" t="s">
        <v>1</v>
      </c>
      <c r="I170" s="257"/>
      <c r="J170" s="254"/>
      <c r="K170" s="254"/>
      <c r="L170" s="258"/>
      <c r="M170" s="259"/>
      <c r="N170" s="260"/>
      <c r="O170" s="260"/>
      <c r="P170" s="260"/>
      <c r="Q170" s="260"/>
      <c r="R170" s="260"/>
      <c r="S170" s="260"/>
      <c r="T170" s="260"/>
      <c r="U170" s="261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2" t="s">
        <v>155</v>
      </c>
      <c r="AU170" s="262" t="s">
        <v>85</v>
      </c>
      <c r="AV170" s="13" t="s">
        <v>83</v>
      </c>
      <c r="AW170" s="13" t="s">
        <v>32</v>
      </c>
      <c r="AX170" s="13" t="s">
        <v>75</v>
      </c>
      <c r="AY170" s="262" t="s">
        <v>145</v>
      </c>
    </row>
    <row r="171" s="14" customFormat="1">
      <c r="A171" s="14"/>
      <c r="B171" s="263"/>
      <c r="C171" s="264"/>
      <c r="D171" s="249" t="s">
        <v>155</v>
      </c>
      <c r="E171" s="265" t="s">
        <v>1</v>
      </c>
      <c r="F171" s="266" t="s">
        <v>373</v>
      </c>
      <c r="G171" s="264"/>
      <c r="H171" s="267">
        <v>1.2</v>
      </c>
      <c r="I171" s="268"/>
      <c r="J171" s="264"/>
      <c r="K171" s="264"/>
      <c r="L171" s="269"/>
      <c r="M171" s="270"/>
      <c r="N171" s="271"/>
      <c r="O171" s="271"/>
      <c r="P171" s="271"/>
      <c r="Q171" s="271"/>
      <c r="R171" s="271"/>
      <c r="S171" s="271"/>
      <c r="T171" s="271"/>
      <c r="U171" s="272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3" t="s">
        <v>155</v>
      </c>
      <c r="AU171" s="273" t="s">
        <v>85</v>
      </c>
      <c r="AV171" s="14" t="s">
        <v>85</v>
      </c>
      <c r="AW171" s="14" t="s">
        <v>32</v>
      </c>
      <c r="AX171" s="14" t="s">
        <v>75</v>
      </c>
      <c r="AY171" s="273" t="s">
        <v>145</v>
      </c>
    </row>
    <row r="172" s="15" customFormat="1">
      <c r="A172" s="15"/>
      <c r="B172" s="274"/>
      <c r="C172" s="275"/>
      <c r="D172" s="249" t="s">
        <v>155</v>
      </c>
      <c r="E172" s="276" t="s">
        <v>1</v>
      </c>
      <c r="F172" s="277" t="s">
        <v>190</v>
      </c>
      <c r="G172" s="275"/>
      <c r="H172" s="278">
        <v>4.5999999999999996</v>
      </c>
      <c r="I172" s="279"/>
      <c r="J172" s="275"/>
      <c r="K172" s="275"/>
      <c r="L172" s="280"/>
      <c r="M172" s="281"/>
      <c r="N172" s="282"/>
      <c r="O172" s="282"/>
      <c r="P172" s="282"/>
      <c r="Q172" s="282"/>
      <c r="R172" s="282"/>
      <c r="S172" s="282"/>
      <c r="T172" s="282"/>
      <c r="U172" s="283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84" t="s">
        <v>155</v>
      </c>
      <c r="AU172" s="284" t="s">
        <v>85</v>
      </c>
      <c r="AV172" s="15" t="s">
        <v>151</v>
      </c>
      <c r="AW172" s="15" t="s">
        <v>32</v>
      </c>
      <c r="AX172" s="15" t="s">
        <v>83</v>
      </c>
      <c r="AY172" s="284" t="s">
        <v>145</v>
      </c>
    </row>
    <row r="173" s="12" customFormat="1" ht="22.8" customHeight="1">
      <c r="A173" s="12"/>
      <c r="B173" s="220"/>
      <c r="C173" s="221"/>
      <c r="D173" s="222" t="s">
        <v>74</v>
      </c>
      <c r="E173" s="234" t="s">
        <v>181</v>
      </c>
      <c r="F173" s="234" t="s">
        <v>374</v>
      </c>
      <c r="G173" s="221"/>
      <c r="H173" s="221"/>
      <c r="I173" s="224"/>
      <c r="J173" s="235">
        <f>BK173</f>
        <v>0</v>
      </c>
      <c r="K173" s="221"/>
      <c r="L173" s="226"/>
      <c r="M173" s="227"/>
      <c r="N173" s="228"/>
      <c r="O173" s="228"/>
      <c r="P173" s="229">
        <f>SUM(P174:P176)</f>
        <v>0</v>
      </c>
      <c r="Q173" s="228"/>
      <c r="R173" s="229">
        <f>SUM(R174:R176)</f>
        <v>36.886589999999998</v>
      </c>
      <c r="S173" s="228"/>
      <c r="T173" s="229">
        <f>SUM(T174:T176)</f>
        <v>0</v>
      </c>
      <c r="U173" s="230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31" t="s">
        <v>83</v>
      </c>
      <c r="AT173" s="232" t="s">
        <v>74</v>
      </c>
      <c r="AU173" s="232" t="s">
        <v>83</v>
      </c>
      <c r="AY173" s="231" t="s">
        <v>145</v>
      </c>
      <c r="BK173" s="233">
        <f>SUM(BK174:BK176)</f>
        <v>0</v>
      </c>
    </row>
    <row r="174" s="2" customFormat="1" ht="21.75" customHeight="1">
      <c r="A174" s="39"/>
      <c r="B174" s="40"/>
      <c r="C174" s="236" t="s">
        <v>195</v>
      </c>
      <c r="D174" s="236" t="s">
        <v>147</v>
      </c>
      <c r="E174" s="237" t="s">
        <v>375</v>
      </c>
      <c r="F174" s="238" t="s">
        <v>376</v>
      </c>
      <c r="G174" s="239" t="s">
        <v>111</v>
      </c>
      <c r="H174" s="240">
        <v>403</v>
      </c>
      <c r="I174" s="241"/>
      <c r="J174" s="242">
        <f>ROUND(I174*H174,2)</f>
        <v>0</v>
      </c>
      <c r="K174" s="238" t="s">
        <v>150</v>
      </c>
      <c r="L174" s="45"/>
      <c r="M174" s="243" t="s">
        <v>1</v>
      </c>
      <c r="N174" s="244" t="s">
        <v>40</v>
      </c>
      <c r="O174" s="92"/>
      <c r="P174" s="245">
        <f>O174*H174</f>
        <v>0</v>
      </c>
      <c r="Q174" s="245">
        <v>0.09153</v>
      </c>
      <c r="R174" s="245">
        <f>Q174*H174</f>
        <v>36.886589999999998</v>
      </c>
      <c r="S174" s="245">
        <v>0</v>
      </c>
      <c r="T174" s="245">
        <f>S174*H174</f>
        <v>0</v>
      </c>
      <c r="U174" s="246" t="s">
        <v>1</v>
      </c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7" t="s">
        <v>151</v>
      </c>
      <c r="AT174" s="247" t="s">
        <v>147</v>
      </c>
      <c r="AU174" s="247" t="s">
        <v>85</v>
      </c>
      <c r="AY174" s="18" t="s">
        <v>145</v>
      </c>
      <c r="BE174" s="248">
        <f>IF(N174="základní",J174,0)</f>
        <v>0</v>
      </c>
      <c r="BF174" s="248">
        <f>IF(N174="snížená",J174,0)</f>
        <v>0</v>
      </c>
      <c r="BG174" s="248">
        <f>IF(N174="zákl. přenesená",J174,0)</f>
        <v>0</v>
      </c>
      <c r="BH174" s="248">
        <f>IF(N174="sníž. přenesená",J174,0)</f>
        <v>0</v>
      </c>
      <c r="BI174" s="248">
        <f>IF(N174="nulová",J174,0)</f>
        <v>0</v>
      </c>
      <c r="BJ174" s="18" t="s">
        <v>83</v>
      </c>
      <c r="BK174" s="248">
        <f>ROUND(I174*H174,2)</f>
        <v>0</v>
      </c>
      <c r="BL174" s="18" t="s">
        <v>151</v>
      </c>
      <c r="BM174" s="247" t="s">
        <v>377</v>
      </c>
    </row>
    <row r="175" s="2" customFormat="1">
      <c r="A175" s="39"/>
      <c r="B175" s="40"/>
      <c r="C175" s="41"/>
      <c r="D175" s="249" t="s">
        <v>153</v>
      </c>
      <c r="E175" s="41"/>
      <c r="F175" s="250" t="s">
        <v>378</v>
      </c>
      <c r="G175" s="41"/>
      <c r="H175" s="41"/>
      <c r="I175" s="146"/>
      <c r="J175" s="41"/>
      <c r="K175" s="41"/>
      <c r="L175" s="45"/>
      <c r="M175" s="251"/>
      <c r="N175" s="252"/>
      <c r="O175" s="92"/>
      <c r="P175" s="92"/>
      <c r="Q175" s="92"/>
      <c r="R175" s="92"/>
      <c r="S175" s="92"/>
      <c r="T175" s="92"/>
      <c r="U175" s="93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153</v>
      </c>
      <c r="AU175" s="18" t="s">
        <v>85</v>
      </c>
    </row>
    <row r="176" s="14" customFormat="1">
      <c r="A176" s="14"/>
      <c r="B176" s="263"/>
      <c r="C176" s="264"/>
      <c r="D176" s="249" t="s">
        <v>155</v>
      </c>
      <c r="E176" s="265" t="s">
        <v>1</v>
      </c>
      <c r="F176" s="266" t="s">
        <v>318</v>
      </c>
      <c r="G176" s="264"/>
      <c r="H176" s="267">
        <v>403</v>
      </c>
      <c r="I176" s="268"/>
      <c r="J176" s="264"/>
      <c r="K176" s="264"/>
      <c r="L176" s="269"/>
      <c r="M176" s="270"/>
      <c r="N176" s="271"/>
      <c r="O176" s="271"/>
      <c r="P176" s="271"/>
      <c r="Q176" s="271"/>
      <c r="R176" s="271"/>
      <c r="S176" s="271"/>
      <c r="T176" s="271"/>
      <c r="U176" s="272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73" t="s">
        <v>155</v>
      </c>
      <c r="AU176" s="273" t="s">
        <v>85</v>
      </c>
      <c r="AV176" s="14" t="s">
        <v>85</v>
      </c>
      <c r="AW176" s="14" t="s">
        <v>32</v>
      </c>
      <c r="AX176" s="14" t="s">
        <v>83</v>
      </c>
      <c r="AY176" s="273" t="s">
        <v>145</v>
      </c>
    </row>
    <row r="177" s="12" customFormat="1" ht="22.8" customHeight="1">
      <c r="A177" s="12"/>
      <c r="B177" s="220"/>
      <c r="C177" s="221"/>
      <c r="D177" s="222" t="s">
        <v>74</v>
      </c>
      <c r="E177" s="234" t="s">
        <v>204</v>
      </c>
      <c r="F177" s="234" t="s">
        <v>379</v>
      </c>
      <c r="G177" s="221"/>
      <c r="H177" s="221"/>
      <c r="I177" s="224"/>
      <c r="J177" s="235">
        <f>BK177</f>
        <v>0</v>
      </c>
      <c r="K177" s="221"/>
      <c r="L177" s="226"/>
      <c r="M177" s="227"/>
      <c r="N177" s="228"/>
      <c r="O177" s="228"/>
      <c r="P177" s="229">
        <f>SUM(P178:P198)</f>
        <v>0</v>
      </c>
      <c r="Q177" s="228"/>
      <c r="R177" s="229">
        <f>SUM(R178:R198)</f>
        <v>0</v>
      </c>
      <c r="S177" s="228"/>
      <c r="T177" s="229">
        <f>SUM(T178:T198)</f>
        <v>29.108689999999999</v>
      </c>
      <c r="U177" s="230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31" t="s">
        <v>83</v>
      </c>
      <c r="AT177" s="232" t="s">
        <v>74</v>
      </c>
      <c r="AU177" s="232" t="s">
        <v>83</v>
      </c>
      <c r="AY177" s="231" t="s">
        <v>145</v>
      </c>
      <c r="BK177" s="233">
        <f>SUM(BK178:BK198)</f>
        <v>0</v>
      </c>
    </row>
    <row r="178" s="2" customFormat="1" ht="21.75" customHeight="1">
      <c r="A178" s="39"/>
      <c r="B178" s="40"/>
      <c r="C178" s="236" t="s">
        <v>204</v>
      </c>
      <c r="D178" s="236" t="s">
        <v>147</v>
      </c>
      <c r="E178" s="237" t="s">
        <v>380</v>
      </c>
      <c r="F178" s="238" t="s">
        <v>381</v>
      </c>
      <c r="G178" s="239" t="s">
        <v>111</v>
      </c>
      <c r="H178" s="240">
        <v>305.80000000000001</v>
      </c>
      <c r="I178" s="241"/>
      <c r="J178" s="242">
        <f>ROUND(I178*H178,2)</f>
        <v>0</v>
      </c>
      <c r="K178" s="238" t="s">
        <v>150</v>
      </c>
      <c r="L178" s="45"/>
      <c r="M178" s="243" t="s">
        <v>1</v>
      </c>
      <c r="N178" s="244" t="s">
        <v>40</v>
      </c>
      <c r="O178" s="92"/>
      <c r="P178" s="245">
        <f>O178*H178</f>
        <v>0</v>
      </c>
      <c r="Q178" s="245">
        <v>0</v>
      </c>
      <c r="R178" s="245">
        <f>Q178*H178</f>
        <v>0</v>
      </c>
      <c r="S178" s="245">
        <v>0</v>
      </c>
      <c r="T178" s="245">
        <f>S178*H178</f>
        <v>0</v>
      </c>
      <c r="U178" s="246" t="s">
        <v>1</v>
      </c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7" t="s">
        <v>151</v>
      </c>
      <c r="AT178" s="247" t="s">
        <v>147</v>
      </c>
      <c r="AU178" s="247" t="s">
        <v>85</v>
      </c>
      <c r="AY178" s="18" t="s">
        <v>145</v>
      </c>
      <c r="BE178" s="248">
        <f>IF(N178="základní",J178,0)</f>
        <v>0</v>
      </c>
      <c r="BF178" s="248">
        <f>IF(N178="snížená",J178,0)</f>
        <v>0</v>
      </c>
      <c r="BG178" s="248">
        <f>IF(N178="zákl. přenesená",J178,0)</f>
        <v>0</v>
      </c>
      <c r="BH178" s="248">
        <f>IF(N178="sníž. přenesená",J178,0)</f>
        <v>0</v>
      </c>
      <c r="BI178" s="248">
        <f>IF(N178="nulová",J178,0)</f>
        <v>0</v>
      </c>
      <c r="BJ178" s="18" t="s">
        <v>83</v>
      </c>
      <c r="BK178" s="248">
        <f>ROUND(I178*H178,2)</f>
        <v>0</v>
      </c>
      <c r="BL178" s="18" t="s">
        <v>151</v>
      </c>
      <c r="BM178" s="247" t="s">
        <v>382</v>
      </c>
    </row>
    <row r="179" s="2" customFormat="1">
      <c r="A179" s="39"/>
      <c r="B179" s="40"/>
      <c r="C179" s="41"/>
      <c r="D179" s="249" t="s">
        <v>153</v>
      </c>
      <c r="E179" s="41"/>
      <c r="F179" s="250" t="s">
        <v>383</v>
      </c>
      <c r="G179" s="41"/>
      <c r="H179" s="41"/>
      <c r="I179" s="146"/>
      <c r="J179" s="41"/>
      <c r="K179" s="41"/>
      <c r="L179" s="45"/>
      <c r="M179" s="251"/>
      <c r="N179" s="252"/>
      <c r="O179" s="92"/>
      <c r="P179" s="92"/>
      <c r="Q179" s="92"/>
      <c r="R179" s="92"/>
      <c r="S179" s="92"/>
      <c r="T179" s="92"/>
      <c r="U179" s="93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153</v>
      </c>
      <c r="AU179" s="18" t="s">
        <v>85</v>
      </c>
    </row>
    <row r="180" s="13" customFormat="1">
      <c r="A180" s="13"/>
      <c r="B180" s="253"/>
      <c r="C180" s="254"/>
      <c r="D180" s="249" t="s">
        <v>155</v>
      </c>
      <c r="E180" s="255" t="s">
        <v>1</v>
      </c>
      <c r="F180" s="256" t="s">
        <v>384</v>
      </c>
      <c r="G180" s="254"/>
      <c r="H180" s="255" t="s">
        <v>1</v>
      </c>
      <c r="I180" s="257"/>
      <c r="J180" s="254"/>
      <c r="K180" s="254"/>
      <c r="L180" s="258"/>
      <c r="M180" s="259"/>
      <c r="N180" s="260"/>
      <c r="O180" s="260"/>
      <c r="P180" s="260"/>
      <c r="Q180" s="260"/>
      <c r="R180" s="260"/>
      <c r="S180" s="260"/>
      <c r="T180" s="260"/>
      <c r="U180" s="261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2" t="s">
        <v>155</v>
      </c>
      <c r="AU180" s="262" t="s">
        <v>85</v>
      </c>
      <c r="AV180" s="13" t="s">
        <v>83</v>
      </c>
      <c r="AW180" s="13" t="s">
        <v>32</v>
      </c>
      <c r="AX180" s="13" t="s">
        <v>75</v>
      </c>
      <c r="AY180" s="262" t="s">
        <v>145</v>
      </c>
    </row>
    <row r="181" s="14" customFormat="1">
      <c r="A181" s="14"/>
      <c r="B181" s="263"/>
      <c r="C181" s="264"/>
      <c r="D181" s="249" t="s">
        <v>155</v>
      </c>
      <c r="E181" s="265" t="s">
        <v>1</v>
      </c>
      <c r="F181" s="266" t="s">
        <v>385</v>
      </c>
      <c r="G181" s="264"/>
      <c r="H181" s="267">
        <v>116</v>
      </c>
      <c r="I181" s="268"/>
      <c r="J181" s="264"/>
      <c r="K181" s="264"/>
      <c r="L181" s="269"/>
      <c r="M181" s="270"/>
      <c r="N181" s="271"/>
      <c r="O181" s="271"/>
      <c r="P181" s="271"/>
      <c r="Q181" s="271"/>
      <c r="R181" s="271"/>
      <c r="S181" s="271"/>
      <c r="T181" s="271"/>
      <c r="U181" s="272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3" t="s">
        <v>155</v>
      </c>
      <c r="AU181" s="273" t="s">
        <v>85</v>
      </c>
      <c r="AV181" s="14" t="s">
        <v>85</v>
      </c>
      <c r="AW181" s="14" t="s">
        <v>32</v>
      </c>
      <c r="AX181" s="14" t="s">
        <v>75</v>
      </c>
      <c r="AY181" s="273" t="s">
        <v>145</v>
      </c>
    </row>
    <row r="182" s="14" customFormat="1">
      <c r="A182" s="14"/>
      <c r="B182" s="263"/>
      <c r="C182" s="264"/>
      <c r="D182" s="249" t="s">
        <v>155</v>
      </c>
      <c r="E182" s="265" t="s">
        <v>1</v>
      </c>
      <c r="F182" s="266" t="s">
        <v>386</v>
      </c>
      <c r="G182" s="264"/>
      <c r="H182" s="267">
        <v>46</v>
      </c>
      <c r="I182" s="268"/>
      <c r="J182" s="264"/>
      <c r="K182" s="264"/>
      <c r="L182" s="269"/>
      <c r="M182" s="270"/>
      <c r="N182" s="271"/>
      <c r="O182" s="271"/>
      <c r="P182" s="271"/>
      <c r="Q182" s="271"/>
      <c r="R182" s="271"/>
      <c r="S182" s="271"/>
      <c r="T182" s="271"/>
      <c r="U182" s="272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73" t="s">
        <v>155</v>
      </c>
      <c r="AU182" s="273" t="s">
        <v>85</v>
      </c>
      <c r="AV182" s="14" t="s">
        <v>85</v>
      </c>
      <c r="AW182" s="14" t="s">
        <v>32</v>
      </c>
      <c r="AX182" s="14" t="s">
        <v>75</v>
      </c>
      <c r="AY182" s="273" t="s">
        <v>145</v>
      </c>
    </row>
    <row r="183" s="14" customFormat="1">
      <c r="A183" s="14"/>
      <c r="B183" s="263"/>
      <c r="C183" s="264"/>
      <c r="D183" s="249" t="s">
        <v>155</v>
      </c>
      <c r="E183" s="265" t="s">
        <v>1</v>
      </c>
      <c r="F183" s="266" t="s">
        <v>387</v>
      </c>
      <c r="G183" s="264"/>
      <c r="H183" s="267">
        <v>29.899999999999999</v>
      </c>
      <c r="I183" s="268"/>
      <c r="J183" s="264"/>
      <c r="K183" s="264"/>
      <c r="L183" s="269"/>
      <c r="M183" s="270"/>
      <c r="N183" s="271"/>
      <c r="O183" s="271"/>
      <c r="P183" s="271"/>
      <c r="Q183" s="271"/>
      <c r="R183" s="271"/>
      <c r="S183" s="271"/>
      <c r="T183" s="271"/>
      <c r="U183" s="272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3" t="s">
        <v>155</v>
      </c>
      <c r="AU183" s="273" t="s">
        <v>85</v>
      </c>
      <c r="AV183" s="14" t="s">
        <v>85</v>
      </c>
      <c r="AW183" s="14" t="s">
        <v>32</v>
      </c>
      <c r="AX183" s="14" t="s">
        <v>75</v>
      </c>
      <c r="AY183" s="273" t="s">
        <v>145</v>
      </c>
    </row>
    <row r="184" s="16" customFormat="1">
      <c r="A184" s="16"/>
      <c r="B184" s="295"/>
      <c r="C184" s="296"/>
      <c r="D184" s="249" t="s">
        <v>155</v>
      </c>
      <c r="E184" s="297" t="s">
        <v>1</v>
      </c>
      <c r="F184" s="298" t="s">
        <v>212</v>
      </c>
      <c r="G184" s="296"/>
      <c r="H184" s="299">
        <v>191.90000000000001</v>
      </c>
      <c r="I184" s="300"/>
      <c r="J184" s="296"/>
      <c r="K184" s="296"/>
      <c r="L184" s="301"/>
      <c r="M184" s="302"/>
      <c r="N184" s="303"/>
      <c r="O184" s="303"/>
      <c r="P184" s="303"/>
      <c r="Q184" s="303"/>
      <c r="R184" s="303"/>
      <c r="S184" s="303"/>
      <c r="T184" s="303"/>
      <c r="U184" s="304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T184" s="305" t="s">
        <v>155</v>
      </c>
      <c r="AU184" s="305" t="s">
        <v>85</v>
      </c>
      <c r="AV184" s="16" t="s">
        <v>108</v>
      </c>
      <c r="AW184" s="16" t="s">
        <v>32</v>
      </c>
      <c r="AX184" s="16" t="s">
        <v>75</v>
      </c>
      <c r="AY184" s="305" t="s">
        <v>145</v>
      </c>
    </row>
    <row r="185" s="13" customFormat="1">
      <c r="A185" s="13"/>
      <c r="B185" s="253"/>
      <c r="C185" s="254"/>
      <c r="D185" s="249" t="s">
        <v>155</v>
      </c>
      <c r="E185" s="255" t="s">
        <v>1</v>
      </c>
      <c r="F185" s="256" t="s">
        <v>388</v>
      </c>
      <c r="G185" s="254"/>
      <c r="H185" s="255" t="s">
        <v>1</v>
      </c>
      <c r="I185" s="257"/>
      <c r="J185" s="254"/>
      <c r="K185" s="254"/>
      <c r="L185" s="258"/>
      <c r="M185" s="259"/>
      <c r="N185" s="260"/>
      <c r="O185" s="260"/>
      <c r="P185" s="260"/>
      <c r="Q185" s="260"/>
      <c r="R185" s="260"/>
      <c r="S185" s="260"/>
      <c r="T185" s="260"/>
      <c r="U185" s="261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2" t="s">
        <v>155</v>
      </c>
      <c r="AU185" s="262" t="s">
        <v>85</v>
      </c>
      <c r="AV185" s="13" t="s">
        <v>83</v>
      </c>
      <c r="AW185" s="13" t="s">
        <v>32</v>
      </c>
      <c r="AX185" s="13" t="s">
        <v>75</v>
      </c>
      <c r="AY185" s="262" t="s">
        <v>145</v>
      </c>
    </row>
    <row r="186" s="14" customFormat="1">
      <c r="A186" s="14"/>
      <c r="B186" s="263"/>
      <c r="C186" s="264"/>
      <c r="D186" s="249" t="s">
        <v>155</v>
      </c>
      <c r="E186" s="265" t="s">
        <v>1</v>
      </c>
      <c r="F186" s="266" t="s">
        <v>389</v>
      </c>
      <c r="G186" s="264"/>
      <c r="H186" s="267">
        <v>72</v>
      </c>
      <c r="I186" s="268"/>
      <c r="J186" s="264"/>
      <c r="K186" s="264"/>
      <c r="L186" s="269"/>
      <c r="M186" s="270"/>
      <c r="N186" s="271"/>
      <c r="O186" s="271"/>
      <c r="P186" s="271"/>
      <c r="Q186" s="271"/>
      <c r="R186" s="271"/>
      <c r="S186" s="271"/>
      <c r="T186" s="271"/>
      <c r="U186" s="272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73" t="s">
        <v>155</v>
      </c>
      <c r="AU186" s="273" t="s">
        <v>85</v>
      </c>
      <c r="AV186" s="14" t="s">
        <v>85</v>
      </c>
      <c r="AW186" s="14" t="s">
        <v>32</v>
      </c>
      <c r="AX186" s="14" t="s">
        <v>75</v>
      </c>
      <c r="AY186" s="273" t="s">
        <v>145</v>
      </c>
    </row>
    <row r="187" s="14" customFormat="1">
      <c r="A187" s="14"/>
      <c r="B187" s="263"/>
      <c r="C187" s="264"/>
      <c r="D187" s="249" t="s">
        <v>155</v>
      </c>
      <c r="E187" s="265" t="s">
        <v>1</v>
      </c>
      <c r="F187" s="266" t="s">
        <v>390</v>
      </c>
      <c r="G187" s="264"/>
      <c r="H187" s="267">
        <v>12</v>
      </c>
      <c r="I187" s="268"/>
      <c r="J187" s="264"/>
      <c r="K187" s="264"/>
      <c r="L187" s="269"/>
      <c r="M187" s="270"/>
      <c r="N187" s="271"/>
      <c r="O187" s="271"/>
      <c r="P187" s="271"/>
      <c r="Q187" s="271"/>
      <c r="R187" s="271"/>
      <c r="S187" s="271"/>
      <c r="T187" s="271"/>
      <c r="U187" s="272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3" t="s">
        <v>155</v>
      </c>
      <c r="AU187" s="273" t="s">
        <v>85</v>
      </c>
      <c r="AV187" s="14" t="s">
        <v>85</v>
      </c>
      <c r="AW187" s="14" t="s">
        <v>32</v>
      </c>
      <c r="AX187" s="14" t="s">
        <v>75</v>
      </c>
      <c r="AY187" s="273" t="s">
        <v>145</v>
      </c>
    </row>
    <row r="188" s="14" customFormat="1">
      <c r="A188" s="14"/>
      <c r="B188" s="263"/>
      <c r="C188" s="264"/>
      <c r="D188" s="249" t="s">
        <v>155</v>
      </c>
      <c r="E188" s="265" t="s">
        <v>1</v>
      </c>
      <c r="F188" s="266" t="s">
        <v>387</v>
      </c>
      <c r="G188" s="264"/>
      <c r="H188" s="267">
        <v>29.899999999999999</v>
      </c>
      <c r="I188" s="268"/>
      <c r="J188" s="264"/>
      <c r="K188" s="264"/>
      <c r="L188" s="269"/>
      <c r="M188" s="270"/>
      <c r="N188" s="271"/>
      <c r="O188" s="271"/>
      <c r="P188" s="271"/>
      <c r="Q188" s="271"/>
      <c r="R188" s="271"/>
      <c r="S188" s="271"/>
      <c r="T188" s="271"/>
      <c r="U188" s="272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73" t="s">
        <v>155</v>
      </c>
      <c r="AU188" s="273" t="s">
        <v>85</v>
      </c>
      <c r="AV188" s="14" t="s">
        <v>85</v>
      </c>
      <c r="AW188" s="14" t="s">
        <v>32</v>
      </c>
      <c r="AX188" s="14" t="s">
        <v>75</v>
      </c>
      <c r="AY188" s="273" t="s">
        <v>145</v>
      </c>
    </row>
    <row r="189" s="16" customFormat="1">
      <c r="A189" s="16"/>
      <c r="B189" s="295"/>
      <c r="C189" s="296"/>
      <c r="D189" s="249" t="s">
        <v>155</v>
      </c>
      <c r="E189" s="297" t="s">
        <v>1</v>
      </c>
      <c r="F189" s="298" t="s">
        <v>212</v>
      </c>
      <c r="G189" s="296"/>
      <c r="H189" s="299">
        <v>113.90000000000001</v>
      </c>
      <c r="I189" s="300"/>
      <c r="J189" s="296"/>
      <c r="K189" s="296"/>
      <c r="L189" s="301"/>
      <c r="M189" s="302"/>
      <c r="N189" s="303"/>
      <c r="O189" s="303"/>
      <c r="P189" s="303"/>
      <c r="Q189" s="303"/>
      <c r="R189" s="303"/>
      <c r="S189" s="303"/>
      <c r="T189" s="303"/>
      <c r="U189" s="304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T189" s="305" t="s">
        <v>155</v>
      </c>
      <c r="AU189" s="305" t="s">
        <v>85</v>
      </c>
      <c r="AV189" s="16" t="s">
        <v>108</v>
      </c>
      <c r="AW189" s="16" t="s">
        <v>32</v>
      </c>
      <c r="AX189" s="16" t="s">
        <v>75</v>
      </c>
      <c r="AY189" s="305" t="s">
        <v>145</v>
      </c>
    </row>
    <row r="190" s="15" customFormat="1">
      <c r="A190" s="15"/>
      <c r="B190" s="274"/>
      <c r="C190" s="275"/>
      <c r="D190" s="249" t="s">
        <v>155</v>
      </c>
      <c r="E190" s="276" t="s">
        <v>315</v>
      </c>
      <c r="F190" s="277" t="s">
        <v>190</v>
      </c>
      <c r="G190" s="275"/>
      <c r="H190" s="278">
        <v>305.80000000000001</v>
      </c>
      <c r="I190" s="279"/>
      <c r="J190" s="275"/>
      <c r="K190" s="275"/>
      <c r="L190" s="280"/>
      <c r="M190" s="281"/>
      <c r="N190" s="282"/>
      <c r="O190" s="282"/>
      <c r="P190" s="282"/>
      <c r="Q190" s="282"/>
      <c r="R190" s="282"/>
      <c r="S190" s="282"/>
      <c r="T190" s="282"/>
      <c r="U190" s="283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84" t="s">
        <v>155</v>
      </c>
      <c r="AU190" s="284" t="s">
        <v>85</v>
      </c>
      <c r="AV190" s="15" t="s">
        <v>151</v>
      </c>
      <c r="AW190" s="15" t="s">
        <v>32</v>
      </c>
      <c r="AX190" s="15" t="s">
        <v>83</v>
      </c>
      <c r="AY190" s="284" t="s">
        <v>145</v>
      </c>
    </row>
    <row r="191" s="2" customFormat="1" ht="21.75" customHeight="1">
      <c r="A191" s="39"/>
      <c r="B191" s="40"/>
      <c r="C191" s="236" t="s">
        <v>215</v>
      </c>
      <c r="D191" s="236" t="s">
        <v>147</v>
      </c>
      <c r="E191" s="237" t="s">
        <v>391</v>
      </c>
      <c r="F191" s="238" t="s">
        <v>392</v>
      </c>
      <c r="G191" s="239" t="s">
        <v>111</v>
      </c>
      <c r="H191" s="240">
        <v>403</v>
      </c>
      <c r="I191" s="241"/>
      <c r="J191" s="242">
        <f>ROUND(I191*H191,2)</f>
        <v>0</v>
      </c>
      <c r="K191" s="238" t="s">
        <v>150</v>
      </c>
      <c r="L191" s="45"/>
      <c r="M191" s="243" t="s">
        <v>1</v>
      </c>
      <c r="N191" s="244" t="s">
        <v>40</v>
      </c>
      <c r="O191" s="92"/>
      <c r="P191" s="245">
        <f>O191*H191</f>
        <v>0</v>
      </c>
      <c r="Q191" s="245">
        <v>0</v>
      </c>
      <c r="R191" s="245">
        <f>Q191*H191</f>
        <v>0</v>
      </c>
      <c r="S191" s="245">
        <v>0.072230000000000003</v>
      </c>
      <c r="T191" s="245">
        <f>S191*H191</f>
        <v>29.108689999999999</v>
      </c>
      <c r="U191" s="246" t="s">
        <v>1</v>
      </c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7" t="s">
        <v>151</v>
      </c>
      <c r="AT191" s="247" t="s">
        <v>147</v>
      </c>
      <c r="AU191" s="247" t="s">
        <v>85</v>
      </c>
      <c r="AY191" s="18" t="s">
        <v>145</v>
      </c>
      <c r="BE191" s="248">
        <f>IF(N191="základní",J191,0)</f>
        <v>0</v>
      </c>
      <c r="BF191" s="248">
        <f>IF(N191="snížená",J191,0)</f>
        <v>0</v>
      </c>
      <c r="BG191" s="248">
        <f>IF(N191="zákl. přenesená",J191,0)</f>
        <v>0</v>
      </c>
      <c r="BH191" s="248">
        <f>IF(N191="sníž. přenesená",J191,0)</f>
        <v>0</v>
      </c>
      <c r="BI191" s="248">
        <f>IF(N191="nulová",J191,0)</f>
        <v>0</v>
      </c>
      <c r="BJ191" s="18" t="s">
        <v>83</v>
      </c>
      <c r="BK191" s="248">
        <f>ROUND(I191*H191,2)</f>
        <v>0</v>
      </c>
      <c r="BL191" s="18" t="s">
        <v>151</v>
      </c>
      <c r="BM191" s="247" t="s">
        <v>393</v>
      </c>
    </row>
    <row r="192" s="2" customFormat="1">
      <c r="A192" s="39"/>
      <c r="B192" s="40"/>
      <c r="C192" s="41"/>
      <c r="D192" s="249" t="s">
        <v>153</v>
      </c>
      <c r="E192" s="41"/>
      <c r="F192" s="250" t="s">
        <v>394</v>
      </c>
      <c r="G192" s="41"/>
      <c r="H192" s="41"/>
      <c r="I192" s="146"/>
      <c r="J192" s="41"/>
      <c r="K192" s="41"/>
      <c r="L192" s="45"/>
      <c r="M192" s="251"/>
      <c r="N192" s="252"/>
      <c r="O192" s="92"/>
      <c r="P192" s="92"/>
      <c r="Q192" s="92"/>
      <c r="R192" s="92"/>
      <c r="S192" s="92"/>
      <c r="T192" s="92"/>
      <c r="U192" s="93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153</v>
      </c>
      <c r="AU192" s="18" t="s">
        <v>85</v>
      </c>
    </row>
    <row r="193" s="14" customFormat="1">
      <c r="A193" s="14"/>
      <c r="B193" s="263"/>
      <c r="C193" s="264"/>
      <c r="D193" s="249" t="s">
        <v>155</v>
      </c>
      <c r="E193" s="265" t="s">
        <v>1</v>
      </c>
      <c r="F193" s="266" t="s">
        <v>315</v>
      </c>
      <c r="G193" s="264"/>
      <c r="H193" s="267">
        <v>305.80000000000001</v>
      </c>
      <c r="I193" s="268"/>
      <c r="J193" s="264"/>
      <c r="K193" s="264"/>
      <c r="L193" s="269"/>
      <c r="M193" s="270"/>
      <c r="N193" s="271"/>
      <c r="O193" s="271"/>
      <c r="P193" s="271"/>
      <c r="Q193" s="271"/>
      <c r="R193" s="271"/>
      <c r="S193" s="271"/>
      <c r="T193" s="271"/>
      <c r="U193" s="272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73" t="s">
        <v>155</v>
      </c>
      <c r="AU193" s="273" t="s">
        <v>85</v>
      </c>
      <c r="AV193" s="14" t="s">
        <v>85</v>
      </c>
      <c r="AW193" s="14" t="s">
        <v>32</v>
      </c>
      <c r="AX193" s="14" t="s">
        <v>75</v>
      </c>
      <c r="AY193" s="273" t="s">
        <v>145</v>
      </c>
    </row>
    <row r="194" s="13" customFormat="1">
      <c r="A194" s="13"/>
      <c r="B194" s="253"/>
      <c r="C194" s="254"/>
      <c r="D194" s="249" t="s">
        <v>155</v>
      </c>
      <c r="E194" s="255" t="s">
        <v>1</v>
      </c>
      <c r="F194" s="256" t="s">
        <v>395</v>
      </c>
      <c r="G194" s="254"/>
      <c r="H194" s="255" t="s">
        <v>1</v>
      </c>
      <c r="I194" s="257"/>
      <c r="J194" s="254"/>
      <c r="K194" s="254"/>
      <c r="L194" s="258"/>
      <c r="M194" s="259"/>
      <c r="N194" s="260"/>
      <c r="O194" s="260"/>
      <c r="P194" s="260"/>
      <c r="Q194" s="260"/>
      <c r="R194" s="260"/>
      <c r="S194" s="260"/>
      <c r="T194" s="260"/>
      <c r="U194" s="261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2" t="s">
        <v>155</v>
      </c>
      <c r="AU194" s="262" t="s">
        <v>85</v>
      </c>
      <c r="AV194" s="13" t="s">
        <v>83</v>
      </c>
      <c r="AW194" s="13" t="s">
        <v>32</v>
      </c>
      <c r="AX194" s="13" t="s">
        <v>75</v>
      </c>
      <c r="AY194" s="262" t="s">
        <v>145</v>
      </c>
    </row>
    <row r="195" s="14" customFormat="1">
      <c r="A195" s="14"/>
      <c r="B195" s="263"/>
      <c r="C195" s="264"/>
      <c r="D195" s="249" t="s">
        <v>155</v>
      </c>
      <c r="E195" s="265" t="s">
        <v>1</v>
      </c>
      <c r="F195" s="266" t="s">
        <v>396</v>
      </c>
      <c r="G195" s="264"/>
      <c r="H195" s="267">
        <v>54</v>
      </c>
      <c r="I195" s="268"/>
      <c r="J195" s="264"/>
      <c r="K195" s="264"/>
      <c r="L195" s="269"/>
      <c r="M195" s="270"/>
      <c r="N195" s="271"/>
      <c r="O195" s="271"/>
      <c r="P195" s="271"/>
      <c r="Q195" s="271"/>
      <c r="R195" s="271"/>
      <c r="S195" s="271"/>
      <c r="T195" s="271"/>
      <c r="U195" s="272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3" t="s">
        <v>155</v>
      </c>
      <c r="AU195" s="273" t="s">
        <v>85</v>
      </c>
      <c r="AV195" s="14" t="s">
        <v>85</v>
      </c>
      <c r="AW195" s="14" t="s">
        <v>32</v>
      </c>
      <c r="AX195" s="14" t="s">
        <v>75</v>
      </c>
      <c r="AY195" s="273" t="s">
        <v>145</v>
      </c>
    </row>
    <row r="196" s="14" customFormat="1">
      <c r="A196" s="14"/>
      <c r="B196" s="263"/>
      <c r="C196" s="264"/>
      <c r="D196" s="249" t="s">
        <v>155</v>
      </c>
      <c r="E196" s="265" t="s">
        <v>1</v>
      </c>
      <c r="F196" s="266" t="s">
        <v>397</v>
      </c>
      <c r="G196" s="264"/>
      <c r="H196" s="267">
        <v>25.920000000000002</v>
      </c>
      <c r="I196" s="268"/>
      <c r="J196" s="264"/>
      <c r="K196" s="264"/>
      <c r="L196" s="269"/>
      <c r="M196" s="270"/>
      <c r="N196" s="271"/>
      <c r="O196" s="271"/>
      <c r="P196" s="271"/>
      <c r="Q196" s="271"/>
      <c r="R196" s="271"/>
      <c r="S196" s="271"/>
      <c r="T196" s="271"/>
      <c r="U196" s="272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73" t="s">
        <v>155</v>
      </c>
      <c r="AU196" s="273" t="s">
        <v>85</v>
      </c>
      <c r="AV196" s="14" t="s">
        <v>85</v>
      </c>
      <c r="AW196" s="14" t="s">
        <v>32</v>
      </c>
      <c r="AX196" s="14" t="s">
        <v>75</v>
      </c>
      <c r="AY196" s="273" t="s">
        <v>145</v>
      </c>
    </row>
    <row r="197" s="14" customFormat="1">
      <c r="A197" s="14"/>
      <c r="B197" s="263"/>
      <c r="C197" s="264"/>
      <c r="D197" s="249" t="s">
        <v>155</v>
      </c>
      <c r="E197" s="265" t="s">
        <v>1</v>
      </c>
      <c r="F197" s="266" t="s">
        <v>398</v>
      </c>
      <c r="G197" s="264"/>
      <c r="H197" s="267">
        <v>17.280000000000001</v>
      </c>
      <c r="I197" s="268"/>
      <c r="J197" s="264"/>
      <c r="K197" s="264"/>
      <c r="L197" s="269"/>
      <c r="M197" s="270"/>
      <c r="N197" s="271"/>
      <c r="O197" s="271"/>
      <c r="P197" s="271"/>
      <c r="Q197" s="271"/>
      <c r="R197" s="271"/>
      <c r="S197" s="271"/>
      <c r="T197" s="271"/>
      <c r="U197" s="272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73" t="s">
        <v>155</v>
      </c>
      <c r="AU197" s="273" t="s">
        <v>85</v>
      </c>
      <c r="AV197" s="14" t="s">
        <v>85</v>
      </c>
      <c r="AW197" s="14" t="s">
        <v>32</v>
      </c>
      <c r="AX197" s="14" t="s">
        <v>75</v>
      </c>
      <c r="AY197" s="273" t="s">
        <v>145</v>
      </c>
    </row>
    <row r="198" s="15" customFormat="1">
      <c r="A198" s="15"/>
      <c r="B198" s="274"/>
      <c r="C198" s="275"/>
      <c r="D198" s="249" t="s">
        <v>155</v>
      </c>
      <c r="E198" s="276" t="s">
        <v>318</v>
      </c>
      <c r="F198" s="277" t="s">
        <v>190</v>
      </c>
      <c r="G198" s="275"/>
      <c r="H198" s="278">
        <v>403</v>
      </c>
      <c r="I198" s="279"/>
      <c r="J198" s="275"/>
      <c r="K198" s="275"/>
      <c r="L198" s="280"/>
      <c r="M198" s="281"/>
      <c r="N198" s="282"/>
      <c r="O198" s="282"/>
      <c r="P198" s="282"/>
      <c r="Q198" s="282"/>
      <c r="R198" s="282"/>
      <c r="S198" s="282"/>
      <c r="T198" s="282"/>
      <c r="U198" s="283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84" t="s">
        <v>155</v>
      </c>
      <c r="AU198" s="284" t="s">
        <v>85</v>
      </c>
      <c r="AV198" s="15" t="s">
        <v>151</v>
      </c>
      <c r="AW198" s="15" t="s">
        <v>32</v>
      </c>
      <c r="AX198" s="15" t="s">
        <v>83</v>
      </c>
      <c r="AY198" s="284" t="s">
        <v>145</v>
      </c>
    </row>
    <row r="199" s="12" customFormat="1" ht="22.8" customHeight="1">
      <c r="A199" s="12"/>
      <c r="B199" s="220"/>
      <c r="C199" s="221"/>
      <c r="D199" s="222" t="s">
        <v>74</v>
      </c>
      <c r="E199" s="234" t="s">
        <v>399</v>
      </c>
      <c r="F199" s="234" t="s">
        <v>400</v>
      </c>
      <c r="G199" s="221"/>
      <c r="H199" s="221"/>
      <c r="I199" s="224"/>
      <c r="J199" s="235">
        <f>BK199</f>
        <v>0</v>
      </c>
      <c r="K199" s="221"/>
      <c r="L199" s="226"/>
      <c r="M199" s="227"/>
      <c r="N199" s="228"/>
      <c r="O199" s="228"/>
      <c r="P199" s="229">
        <f>SUM(P200:P205)</f>
        <v>0</v>
      </c>
      <c r="Q199" s="228"/>
      <c r="R199" s="229">
        <f>SUM(R200:R205)</f>
        <v>0</v>
      </c>
      <c r="S199" s="228"/>
      <c r="T199" s="229">
        <f>SUM(T200:T205)</f>
        <v>0</v>
      </c>
      <c r="U199" s="230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31" t="s">
        <v>83</v>
      </c>
      <c r="AT199" s="232" t="s">
        <v>74</v>
      </c>
      <c r="AU199" s="232" t="s">
        <v>83</v>
      </c>
      <c r="AY199" s="231" t="s">
        <v>145</v>
      </c>
      <c r="BK199" s="233">
        <f>SUM(BK200:BK205)</f>
        <v>0</v>
      </c>
    </row>
    <row r="200" s="2" customFormat="1" ht="21.75" customHeight="1">
      <c r="A200" s="39"/>
      <c r="B200" s="40"/>
      <c r="C200" s="236" t="s">
        <v>220</v>
      </c>
      <c r="D200" s="236" t="s">
        <v>147</v>
      </c>
      <c r="E200" s="237" t="s">
        <v>401</v>
      </c>
      <c r="F200" s="238" t="s">
        <v>402</v>
      </c>
      <c r="G200" s="239" t="s">
        <v>223</v>
      </c>
      <c r="H200" s="240">
        <v>29.109000000000002</v>
      </c>
      <c r="I200" s="241"/>
      <c r="J200" s="242">
        <f>ROUND(I200*H200,2)</f>
        <v>0</v>
      </c>
      <c r="K200" s="238" t="s">
        <v>150</v>
      </c>
      <c r="L200" s="45"/>
      <c r="M200" s="243" t="s">
        <v>1</v>
      </c>
      <c r="N200" s="244" t="s">
        <v>40</v>
      </c>
      <c r="O200" s="92"/>
      <c r="P200" s="245">
        <f>O200*H200</f>
        <v>0</v>
      </c>
      <c r="Q200" s="245">
        <v>0</v>
      </c>
      <c r="R200" s="245">
        <f>Q200*H200</f>
        <v>0</v>
      </c>
      <c r="S200" s="245">
        <v>0</v>
      </c>
      <c r="T200" s="245">
        <f>S200*H200</f>
        <v>0</v>
      </c>
      <c r="U200" s="246" t="s">
        <v>1</v>
      </c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7" t="s">
        <v>151</v>
      </c>
      <c r="AT200" s="247" t="s">
        <v>147</v>
      </c>
      <c r="AU200" s="247" t="s">
        <v>85</v>
      </c>
      <c r="AY200" s="18" t="s">
        <v>145</v>
      </c>
      <c r="BE200" s="248">
        <f>IF(N200="základní",J200,0)</f>
        <v>0</v>
      </c>
      <c r="BF200" s="248">
        <f>IF(N200="snížená",J200,0)</f>
        <v>0</v>
      </c>
      <c r="BG200" s="248">
        <f>IF(N200="zákl. přenesená",J200,0)</f>
        <v>0</v>
      </c>
      <c r="BH200" s="248">
        <f>IF(N200="sníž. přenesená",J200,0)</f>
        <v>0</v>
      </c>
      <c r="BI200" s="248">
        <f>IF(N200="nulová",J200,0)</f>
        <v>0</v>
      </c>
      <c r="BJ200" s="18" t="s">
        <v>83</v>
      </c>
      <c r="BK200" s="248">
        <f>ROUND(I200*H200,2)</f>
        <v>0</v>
      </c>
      <c r="BL200" s="18" t="s">
        <v>151</v>
      </c>
      <c r="BM200" s="247" t="s">
        <v>403</v>
      </c>
    </row>
    <row r="201" s="2" customFormat="1">
      <c r="A201" s="39"/>
      <c r="B201" s="40"/>
      <c r="C201" s="41"/>
      <c r="D201" s="249" t="s">
        <v>153</v>
      </c>
      <c r="E201" s="41"/>
      <c r="F201" s="250" t="s">
        <v>404</v>
      </c>
      <c r="G201" s="41"/>
      <c r="H201" s="41"/>
      <c r="I201" s="146"/>
      <c r="J201" s="41"/>
      <c r="K201" s="41"/>
      <c r="L201" s="45"/>
      <c r="M201" s="251"/>
      <c r="N201" s="252"/>
      <c r="O201" s="92"/>
      <c r="P201" s="92"/>
      <c r="Q201" s="92"/>
      <c r="R201" s="92"/>
      <c r="S201" s="92"/>
      <c r="T201" s="92"/>
      <c r="U201" s="93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153</v>
      </c>
      <c r="AU201" s="18" t="s">
        <v>85</v>
      </c>
    </row>
    <row r="202" s="2" customFormat="1" ht="16.5" customHeight="1">
      <c r="A202" s="39"/>
      <c r="B202" s="40"/>
      <c r="C202" s="236" t="s">
        <v>226</v>
      </c>
      <c r="D202" s="236" t="s">
        <v>147</v>
      </c>
      <c r="E202" s="237" t="s">
        <v>405</v>
      </c>
      <c r="F202" s="238" t="s">
        <v>406</v>
      </c>
      <c r="G202" s="239" t="s">
        <v>223</v>
      </c>
      <c r="H202" s="240">
        <v>291.08999999999997</v>
      </c>
      <c r="I202" s="241"/>
      <c r="J202" s="242">
        <f>ROUND(I202*H202,2)</f>
        <v>0</v>
      </c>
      <c r="K202" s="238" t="s">
        <v>150</v>
      </c>
      <c r="L202" s="45"/>
      <c r="M202" s="243" t="s">
        <v>1</v>
      </c>
      <c r="N202" s="244" t="s">
        <v>40</v>
      </c>
      <c r="O202" s="92"/>
      <c r="P202" s="245">
        <f>O202*H202</f>
        <v>0</v>
      </c>
      <c r="Q202" s="245">
        <v>0</v>
      </c>
      <c r="R202" s="245">
        <f>Q202*H202</f>
        <v>0</v>
      </c>
      <c r="S202" s="245">
        <v>0</v>
      </c>
      <c r="T202" s="245">
        <f>S202*H202</f>
        <v>0</v>
      </c>
      <c r="U202" s="246" t="s">
        <v>1</v>
      </c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7" t="s">
        <v>151</v>
      </c>
      <c r="AT202" s="247" t="s">
        <v>147</v>
      </c>
      <c r="AU202" s="247" t="s">
        <v>85</v>
      </c>
      <c r="AY202" s="18" t="s">
        <v>145</v>
      </c>
      <c r="BE202" s="248">
        <f>IF(N202="základní",J202,0)</f>
        <v>0</v>
      </c>
      <c r="BF202" s="248">
        <f>IF(N202="snížená",J202,0)</f>
        <v>0</v>
      </c>
      <c r="BG202" s="248">
        <f>IF(N202="zákl. přenesená",J202,0)</f>
        <v>0</v>
      </c>
      <c r="BH202" s="248">
        <f>IF(N202="sníž. přenesená",J202,0)</f>
        <v>0</v>
      </c>
      <c r="BI202" s="248">
        <f>IF(N202="nulová",J202,0)</f>
        <v>0</v>
      </c>
      <c r="BJ202" s="18" t="s">
        <v>83</v>
      </c>
      <c r="BK202" s="248">
        <f>ROUND(I202*H202,2)</f>
        <v>0</v>
      </c>
      <c r="BL202" s="18" t="s">
        <v>151</v>
      </c>
      <c r="BM202" s="247" t="s">
        <v>407</v>
      </c>
    </row>
    <row r="203" s="2" customFormat="1">
      <c r="A203" s="39"/>
      <c r="B203" s="40"/>
      <c r="C203" s="41"/>
      <c r="D203" s="249" t="s">
        <v>153</v>
      </c>
      <c r="E203" s="41"/>
      <c r="F203" s="250" t="s">
        <v>408</v>
      </c>
      <c r="G203" s="41"/>
      <c r="H203" s="41"/>
      <c r="I203" s="146"/>
      <c r="J203" s="41"/>
      <c r="K203" s="41"/>
      <c r="L203" s="45"/>
      <c r="M203" s="251"/>
      <c r="N203" s="252"/>
      <c r="O203" s="92"/>
      <c r="P203" s="92"/>
      <c r="Q203" s="92"/>
      <c r="R203" s="92"/>
      <c r="S203" s="92"/>
      <c r="T203" s="92"/>
      <c r="U203" s="93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153</v>
      </c>
      <c r="AU203" s="18" t="s">
        <v>85</v>
      </c>
    </row>
    <row r="204" s="2" customFormat="1">
      <c r="A204" s="39"/>
      <c r="B204" s="40"/>
      <c r="C204" s="41"/>
      <c r="D204" s="249" t="s">
        <v>250</v>
      </c>
      <c r="E204" s="41"/>
      <c r="F204" s="306" t="s">
        <v>409</v>
      </c>
      <c r="G204" s="41"/>
      <c r="H204" s="41"/>
      <c r="I204" s="146"/>
      <c r="J204" s="41"/>
      <c r="K204" s="41"/>
      <c r="L204" s="45"/>
      <c r="M204" s="251"/>
      <c r="N204" s="252"/>
      <c r="O204" s="92"/>
      <c r="P204" s="92"/>
      <c r="Q204" s="92"/>
      <c r="R204" s="92"/>
      <c r="S204" s="92"/>
      <c r="T204" s="92"/>
      <c r="U204" s="93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250</v>
      </c>
      <c r="AU204" s="18" t="s">
        <v>85</v>
      </c>
    </row>
    <row r="205" s="14" customFormat="1">
      <c r="A205" s="14"/>
      <c r="B205" s="263"/>
      <c r="C205" s="264"/>
      <c r="D205" s="249" t="s">
        <v>155</v>
      </c>
      <c r="E205" s="264"/>
      <c r="F205" s="266" t="s">
        <v>410</v>
      </c>
      <c r="G205" s="264"/>
      <c r="H205" s="267">
        <v>291.08999999999997</v>
      </c>
      <c r="I205" s="268"/>
      <c r="J205" s="264"/>
      <c r="K205" s="264"/>
      <c r="L205" s="269"/>
      <c r="M205" s="270"/>
      <c r="N205" s="271"/>
      <c r="O205" s="271"/>
      <c r="P205" s="271"/>
      <c r="Q205" s="271"/>
      <c r="R205" s="271"/>
      <c r="S205" s="271"/>
      <c r="T205" s="271"/>
      <c r="U205" s="272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73" t="s">
        <v>155</v>
      </c>
      <c r="AU205" s="273" t="s">
        <v>85</v>
      </c>
      <c r="AV205" s="14" t="s">
        <v>85</v>
      </c>
      <c r="AW205" s="14" t="s">
        <v>4</v>
      </c>
      <c r="AX205" s="14" t="s">
        <v>83</v>
      </c>
      <c r="AY205" s="273" t="s">
        <v>145</v>
      </c>
    </row>
    <row r="206" s="12" customFormat="1" ht="22.8" customHeight="1">
      <c r="A206" s="12"/>
      <c r="B206" s="220"/>
      <c r="C206" s="221"/>
      <c r="D206" s="222" t="s">
        <v>74</v>
      </c>
      <c r="E206" s="234" t="s">
        <v>308</v>
      </c>
      <c r="F206" s="234" t="s">
        <v>309</v>
      </c>
      <c r="G206" s="221"/>
      <c r="H206" s="221"/>
      <c r="I206" s="224"/>
      <c r="J206" s="235">
        <f>BK206</f>
        <v>0</v>
      </c>
      <c r="K206" s="221"/>
      <c r="L206" s="226"/>
      <c r="M206" s="227"/>
      <c r="N206" s="228"/>
      <c r="O206" s="228"/>
      <c r="P206" s="229">
        <f>SUM(P207:P208)</f>
        <v>0</v>
      </c>
      <c r="Q206" s="228"/>
      <c r="R206" s="229">
        <f>SUM(R207:R208)</f>
        <v>0</v>
      </c>
      <c r="S206" s="228"/>
      <c r="T206" s="229">
        <f>SUM(T207:T208)</f>
        <v>0</v>
      </c>
      <c r="U206" s="230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31" t="s">
        <v>83</v>
      </c>
      <c r="AT206" s="232" t="s">
        <v>74</v>
      </c>
      <c r="AU206" s="232" t="s">
        <v>83</v>
      </c>
      <c r="AY206" s="231" t="s">
        <v>145</v>
      </c>
      <c r="BK206" s="233">
        <f>SUM(BK207:BK208)</f>
        <v>0</v>
      </c>
    </row>
    <row r="207" s="2" customFormat="1" ht="16.5" customHeight="1">
      <c r="A207" s="39"/>
      <c r="B207" s="40"/>
      <c r="C207" s="236" t="s">
        <v>233</v>
      </c>
      <c r="D207" s="236" t="s">
        <v>147</v>
      </c>
      <c r="E207" s="237" t="s">
        <v>311</v>
      </c>
      <c r="F207" s="238" t="s">
        <v>312</v>
      </c>
      <c r="G207" s="239" t="s">
        <v>223</v>
      </c>
      <c r="H207" s="240">
        <v>166.905</v>
      </c>
      <c r="I207" s="241"/>
      <c r="J207" s="242">
        <f>ROUND(I207*H207,2)</f>
        <v>0</v>
      </c>
      <c r="K207" s="238" t="s">
        <v>150</v>
      </c>
      <c r="L207" s="45"/>
      <c r="M207" s="243" t="s">
        <v>1</v>
      </c>
      <c r="N207" s="244" t="s">
        <v>40</v>
      </c>
      <c r="O207" s="92"/>
      <c r="P207" s="245">
        <f>O207*H207</f>
        <v>0</v>
      </c>
      <c r="Q207" s="245">
        <v>0</v>
      </c>
      <c r="R207" s="245">
        <f>Q207*H207</f>
        <v>0</v>
      </c>
      <c r="S207" s="245">
        <v>0</v>
      </c>
      <c r="T207" s="245">
        <f>S207*H207</f>
        <v>0</v>
      </c>
      <c r="U207" s="246" t="s">
        <v>1</v>
      </c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7" t="s">
        <v>151</v>
      </c>
      <c r="AT207" s="247" t="s">
        <v>147</v>
      </c>
      <c r="AU207" s="247" t="s">
        <v>85</v>
      </c>
      <c r="AY207" s="18" t="s">
        <v>145</v>
      </c>
      <c r="BE207" s="248">
        <f>IF(N207="základní",J207,0)</f>
        <v>0</v>
      </c>
      <c r="BF207" s="248">
        <f>IF(N207="snížená",J207,0)</f>
        <v>0</v>
      </c>
      <c r="BG207" s="248">
        <f>IF(N207="zákl. přenesená",J207,0)</f>
        <v>0</v>
      </c>
      <c r="BH207" s="248">
        <f>IF(N207="sníž. přenesená",J207,0)</f>
        <v>0</v>
      </c>
      <c r="BI207" s="248">
        <f>IF(N207="nulová",J207,0)</f>
        <v>0</v>
      </c>
      <c r="BJ207" s="18" t="s">
        <v>83</v>
      </c>
      <c r="BK207" s="248">
        <f>ROUND(I207*H207,2)</f>
        <v>0</v>
      </c>
      <c r="BL207" s="18" t="s">
        <v>151</v>
      </c>
      <c r="BM207" s="247" t="s">
        <v>411</v>
      </c>
    </row>
    <row r="208" s="2" customFormat="1">
      <c r="A208" s="39"/>
      <c r="B208" s="40"/>
      <c r="C208" s="41"/>
      <c r="D208" s="249" t="s">
        <v>153</v>
      </c>
      <c r="E208" s="41"/>
      <c r="F208" s="250" t="s">
        <v>314</v>
      </c>
      <c r="G208" s="41"/>
      <c r="H208" s="41"/>
      <c r="I208" s="146"/>
      <c r="J208" s="41"/>
      <c r="K208" s="41"/>
      <c r="L208" s="45"/>
      <c r="M208" s="307"/>
      <c r="N208" s="308"/>
      <c r="O208" s="309"/>
      <c r="P208" s="309"/>
      <c r="Q208" s="309"/>
      <c r="R208" s="309"/>
      <c r="S208" s="309"/>
      <c r="T208" s="309"/>
      <c r="U208" s="310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153</v>
      </c>
      <c r="AU208" s="18" t="s">
        <v>85</v>
      </c>
    </row>
    <row r="209" s="2" customFormat="1" ht="6.96" customHeight="1">
      <c r="A209" s="39"/>
      <c r="B209" s="67"/>
      <c r="C209" s="68"/>
      <c r="D209" s="68"/>
      <c r="E209" s="68"/>
      <c r="F209" s="68"/>
      <c r="G209" s="68"/>
      <c r="H209" s="68"/>
      <c r="I209" s="185"/>
      <c r="J209" s="68"/>
      <c r="K209" s="68"/>
      <c r="L209" s="45"/>
      <c r="M209" s="39"/>
      <c r="O209" s="39"/>
      <c r="P209" s="39"/>
      <c r="Q209" s="39"/>
      <c r="R209" s="39"/>
      <c r="S209" s="39"/>
      <c r="T209" s="39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</row>
  </sheetData>
  <sheetProtection sheet="1" autoFilter="0" formatColumns="0" formatRows="0" objects="1" scenarios="1" spinCount="100000" saltValue="5KQDvCdLTtUk/SVJCas8dQK0eRDIPgLLq6p77YsWybAbuckxuzjylXF9dj/eGDgyMTVHug9jsSovf6n43YiyDA==" hashValue="IsW5tzTWlELo+GRE15ZYFQJXvIxU7OeiNWClfQoV/wQ8oQLw6qP3MpjaFaif1pabe2P1pMM9ZX0JQFNHVOLjYg==" algorithmName="SHA-512" password="CC35"/>
  <autoFilter ref="C122:K208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  <c r="AZ2" s="138" t="s">
        <v>412</v>
      </c>
      <c r="BA2" s="138" t="s">
        <v>413</v>
      </c>
      <c r="BB2" s="138" t="s">
        <v>97</v>
      </c>
      <c r="BC2" s="138" t="s">
        <v>414</v>
      </c>
      <c r="BD2" s="138" t="s">
        <v>85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85</v>
      </c>
      <c r="AZ3" s="138" t="s">
        <v>415</v>
      </c>
      <c r="BA3" s="138" t="s">
        <v>416</v>
      </c>
      <c r="BB3" s="138" t="s">
        <v>97</v>
      </c>
      <c r="BC3" s="138" t="s">
        <v>417</v>
      </c>
      <c r="BD3" s="138" t="s">
        <v>85</v>
      </c>
    </row>
    <row r="4" s="1" customFormat="1" ht="24.96" customHeight="1">
      <c r="B4" s="21"/>
      <c r="D4" s="142" t="s">
        <v>102</v>
      </c>
      <c r="I4" s="137"/>
      <c r="L4" s="21"/>
      <c r="M4" s="143" t="s">
        <v>10</v>
      </c>
      <c r="AT4" s="18" t="s">
        <v>4</v>
      </c>
      <c r="AZ4" s="138" t="s">
        <v>418</v>
      </c>
      <c r="BA4" s="138" t="s">
        <v>419</v>
      </c>
      <c r="BB4" s="138" t="s">
        <v>97</v>
      </c>
      <c r="BC4" s="138" t="s">
        <v>279</v>
      </c>
      <c r="BD4" s="138" t="s">
        <v>85</v>
      </c>
    </row>
    <row r="5" s="1" customFormat="1" ht="6.96" customHeight="1">
      <c r="B5" s="21"/>
      <c r="I5" s="137"/>
      <c r="L5" s="21"/>
      <c r="AZ5" s="138" t="s">
        <v>420</v>
      </c>
      <c r="BA5" s="138" t="s">
        <v>421</v>
      </c>
      <c r="BB5" s="138" t="s">
        <v>97</v>
      </c>
      <c r="BC5" s="138" t="s">
        <v>422</v>
      </c>
      <c r="BD5" s="138" t="s">
        <v>85</v>
      </c>
    </row>
    <row r="6" s="1" customFormat="1" ht="12" customHeight="1">
      <c r="B6" s="21"/>
      <c r="D6" s="144" t="s">
        <v>16</v>
      </c>
      <c r="I6" s="137"/>
      <c r="L6" s="21"/>
    </row>
    <row r="7" s="1" customFormat="1" ht="16.5" customHeight="1">
      <c r="B7" s="21"/>
      <c r="E7" s="145" t="str">
        <f>'Rekapitulace stavby'!K6</f>
        <v>Lubina - Petřvald stupeň km 4,870</v>
      </c>
      <c r="F7" s="144"/>
      <c r="G7" s="144"/>
      <c r="H7" s="144"/>
      <c r="I7" s="137"/>
      <c r="L7" s="21"/>
    </row>
    <row r="8" s="2" customFormat="1" ht="12" customHeight="1">
      <c r="A8" s="39"/>
      <c r="B8" s="45"/>
      <c r="C8" s="39"/>
      <c r="D8" s="144" t="s">
        <v>116</v>
      </c>
      <c r="E8" s="39"/>
      <c r="F8" s="39"/>
      <c r="G8" s="39"/>
      <c r="H8" s="39"/>
      <c r="I8" s="146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7" t="s">
        <v>423</v>
      </c>
      <c r="F9" s="39"/>
      <c r="G9" s="39"/>
      <c r="H9" s="39"/>
      <c r="I9" s="146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6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4" t="s">
        <v>18</v>
      </c>
      <c r="E11" s="39"/>
      <c r="F11" s="148" t="s">
        <v>1</v>
      </c>
      <c r="G11" s="39"/>
      <c r="H11" s="39"/>
      <c r="I11" s="149" t="s">
        <v>19</v>
      </c>
      <c r="J11" s="148" t="s">
        <v>118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20</v>
      </c>
      <c r="E12" s="39"/>
      <c r="F12" s="148" t="s">
        <v>21</v>
      </c>
      <c r="G12" s="39"/>
      <c r="H12" s="39"/>
      <c r="I12" s="149" t="s">
        <v>22</v>
      </c>
      <c r="J12" s="150" t="str">
        <f>'Rekapitulace stavby'!AN8</f>
        <v>25. 5. 2018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6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24</v>
      </c>
      <c r="E14" s="39"/>
      <c r="F14" s="39"/>
      <c r="G14" s="39"/>
      <c r="H14" s="39"/>
      <c r="I14" s="149" t="s">
        <v>25</v>
      </c>
      <c r="J14" s="148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8" t="str">
        <f>IF('Rekapitulace stavby'!E11="","",'Rekapitulace stavby'!E11)</f>
        <v xml:space="preserve"> </v>
      </c>
      <c r="F15" s="39"/>
      <c r="G15" s="39"/>
      <c r="H15" s="39"/>
      <c r="I15" s="149" t="s">
        <v>27</v>
      </c>
      <c r="J15" s="148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6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4" t="s">
        <v>28</v>
      </c>
      <c r="E17" s="39"/>
      <c r="F17" s="39"/>
      <c r="G17" s="39"/>
      <c r="H17" s="39"/>
      <c r="I17" s="149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8"/>
      <c r="G18" s="148"/>
      <c r="H18" s="148"/>
      <c r="I18" s="149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6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4" t="s">
        <v>30</v>
      </c>
      <c r="E20" s="39"/>
      <c r="F20" s="39"/>
      <c r="G20" s="39"/>
      <c r="H20" s="39"/>
      <c r="I20" s="149" t="s">
        <v>25</v>
      </c>
      <c r="J20" s="148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8" t="s">
        <v>31</v>
      </c>
      <c r="F21" s="39"/>
      <c r="G21" s="39"/>
      <c r="H21" s="39"/>
      <c r="I21" s="149" t="s">
        <v>27</v>
      </c>
      <c r="J21" s="148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6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4" t="s">
        <v>33</v>
      </c>
      <c r="E23" s="39"/>
      <c r="F23" s="39"/>
      <c r="G23" s="39"/>
      <c r="H23" s="39"/>
      <c r="I23" s="149" t="s">
        <v>25</v>
      </c>
      <c r="J23" s="148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8" t="s">
        <v>31</v>
      </c>
      <c r="F24" s="39"/>
      <c r="G24" s="39"/>
      <c r="H24" s="39"/>
      <c r="I24" s="149" t="s">
        <v>27</v>
      </c>
      <c r="J24" s="148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6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4" t="s">
        <v>34</v>
      </c>
      <c r="E26" s="39"/>
      <c r="F26" s="39"/>
      <c r="G26" s="39"/>
      <c r="H26" s="39"/>
      <c r="I26" s="146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4"/>
      <c r="J27" s="151"/>
      <c r="K27" s="151"/>
      <c r="L27" s="155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6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6"/>
      <c r="E29" s="156"/>
      <c r="F29" s="156"/>
      <c r="G29" s="156"/>
      <c r="H29" s="156"/>
      <c r="I29" s="157"/>
      <c r="J29" s="156"/>
      <c r="K29" s="156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8" t="s">
        <v>35</v>
      </c>
      <c r="E30" s="39"/>
      <c r="F30" s="39"/>
      <c r="G30" s="39"/>
      <c r="H30" s="39"/>
      <c r="I30" s="146"/>
      <c r="J30" s="159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6"/>
      <c r="E31" s="156"/>
      <c r="F31" s="156"/>
      <c r="G31" s="156"/>
      <c r="H31" s="156"/>
      <c r="I31" s="157"/>
      <c r="J31" s="156"/>
      <c r="K31" s="156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0" t="s">
        <v>37</v>
      </c>
      <c r="G32" s="39"/>
      <c r="H32" s="39"/>
      <c r="I32" s="161" t="s">
        <v>36</v>
      </c>
      <c r="J32" s="160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2" t="s">
        <v>39</v>
      </c>
      <c r="E33" s="144" t="s">
        <v>40</v>
      </c>
      <c r="F33" s="163">
        <f>ROUND((SUM(BE123:BE239)),  2)</f>
        <v>0</v>
      </c>
      <c r="G33" s="39"/>
      <c r="H33" s="39"/>
      <c r="I33" s="164">
        <v>0.20999999999999999</v>
      </c>
      <c r="J33" s="163">
        <f>ROUND(((SUM(BE123:BE239))*I33),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4" t="s">
        <v>41</v>
      </c>
      <c r="F34" s="163">
        <f>ROUND((SUM(BF123:BF239)),  2)</f>
        <v>0</v>
      </c>
      <c r="G34" s="39"/>
      <c r="H34" s="39"/>
      <c r="I34" s="164">
        <v>0.14999999999999999</v>
      </c>
      <c r="J34" s="163">
        <f>ROUND(((SUM(BF123:BF239))*I34),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4" t="s">
        <v>42</v>
      </c>
      <c r="F35" s="163">
        <f>ROUND((SUM(BG123:BG239)),  2)</f>
        <v>0</v>
      </c>
      <c r="G35" s="39"/>
      <c r="H35" s="39"/>
      <c r="I35" s="164">
        <v>0.20999999999999999</v>
      </c>
      <c r="J35" s="163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4" t="s">
        <v>43</v>
      </c>
      <c r="F36" s="163">
        <f>ROUND((SUM(BH123:BH239)),  2)</f>
        <v>0</v>
      </c>
      <c r="G36" s="39"/>
      <c r="H36" s="39"/>
      <c r="I36" s="164">
        <v>0.14999999999999999</v>
      </c>
      <c r="J36" s="163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44</v>
      </c>
      <c r="F37" s="163">
        <f>ROUND((SUM(BI123:BI239)),  2)</f>
        <v>0</v>
      </c>
      <c r="G37" s="39"/>
      <c r="H37" s="39"/>
      <c r="I37" s="164">
        <v>0</v>
      </c>
      <c r="J37" s="163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6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5"/>
      <c r="D39" s="166" t="s">
        <v>45</v>
      </c>
      <c r="E39" s="167"/>
      <c r="F39" s="167"/>
      <c r="G39" s="168" t="s">
        <v>46</v>
      </c>
      <c r="H39" s="169" t="s">
        <v>47</v>
      </c>
      <c r="I39" s="170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6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3" t="s">
        <v>48</v>
      </c>
      <c r="E50" s="174"/>
      <c r="F50" s="174"/>
      <c r="G50" s="173" t="s">
        <v>49</v>
      </c>
      <c r="H50" s="174"/>
      <c r="I50" s="175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50</v>
      </c>
      <c r="E61" s="177"/>
      <c r="F61" s="178" t="s">
        <v>51</v>
      </c>
      <c r="G61" s="176" t="s">
        <v>50</v>
      </c>
      <c r="H61" s="177"/>
      <c r="I61" s="179"/>
      <c r="J61" s="180" t="s">
        <v>51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52</v>
      </c>
      <c r="E65" s="181"/>
      <c r="F65" s="181"/>
      <c r="G65" s="173" t="s">
        <v>53</v>
      </c>
      <c r="H65" s="181"/>
      <c r="I65" s="182"/>
      <c r="J65" s="181"/>
      <c r="K65" s="18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50</v>
      </c>
      <c r="E76" s="177"/>
      <c r="F76" s="178" t="s">
        <v>51</v>
      </c>
      <c r="G76" s="176" t="s">
        <v>50</v>
      </c>
      <c r="H76" s="177"/>
      <c r="I76" s="179"/>
      <c r="J76" s="180" t="s">
        <v>51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3"/>
      <c r="C77" s="184"/>
      <c r="D77" s="184"/>
      <c r="E77" s="184"/>
      <c r="F77" s="184"/>
      <c r="G77" s="184"/>
      <c r="H77" s="184"/>
      <c r="I77" s="185"/>
      <c r="J77" s="184"/>
      <c r="K77" s="18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6"/>
      <c r="C81" s="187"/>
      <c r="D81" s="187"/>
      <c r="E81" s="187"/>
      <c r="F81" s="187"/>
      <c r="G81" s="187"/>
      <c r="H81" s="187"/>
      <c r="I81" s="188"/>
      <c r="J81" s="187"/>
      <c r="K81" s="187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119</v>
      </c>
      <c r="D82" s="41"/>
      <c r="E82" s="41"/>
      <c r="F82" s="41"/>
      <c r="G82" s="41"/>
      <c r="H82" s="41"/>
      <c r="I82" s="146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6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6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9" t="str">
        <f>E7</f>
        <v>Lubina - Petřvald stupeň km 4,870</v>
      </c>
      <c r="F85" s="33"/>
      <c r="G85" s="33"/>
      <c r="H85" s="33"/>
      <c r="I85" s="146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116</v>
      </c>
      <c r="D86" s="41"/>
      <c r="E86" s="41"/>
      <c r="F86" s="41"/>
      <c r="G86" s="41"/>
      <c r="H86" s="41"/>
      <c r="I86" s="146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SO-03 - balvanitý skluz</v>
      </c>
      <c r="F87" s="41"/>
      <c r="G87" s="41"/>
      <c r="H87" s="41"/>
      <c r="I87" s="146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6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Petřvald</v>
      </c>
      <c r="G89" s="41"/>
      <c r="H89" s="41"/>
      <c r="I89" s="149" t="s">
        <v>22</v>
      </c>
      <c r="J89" s="80" t="str">
        <f>IF(J12="","",J12)</f>
        <v>25. 5. 2018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6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149" t="s">
        <v>30</v>
      </c>
      <c r="J91" s="37" t="str">
        <f>E21</f>
        <v>Ing. Jiří Skalník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149" t="s">
        <v>33</v>
      </c>
      <c r="J92" s="37" t="str">
        <f>E24</f>
        <v>Ing. Jiří Skalník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6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0" t="s">
        <v>120</v>
      </c>
      <c r="D94" s="191"/>
      <c r="E94" s="191"/>
      <c r="F94" s="191"/>
      <c r="G94" s="191"/>
      <c r="H94" s="191"/>
      <c r="I94" s="192"/>
      <c r="J94" s="193" t="s">
        <v>121</v>
      </c>
      <c r="K94" s="19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6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4" t="s">
        <v>122</v>
      </c>
      <c r="D96" s="41"/>
      <c r="E96" s="41"/>
      <c r="F96" s="41"/>
      <c r="G96" s="41"/>
      <c r="H96" s="41"/>
      <c r="I96" s="146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123</v>
      </c>
    </row>
    <row r="97" s="9" customFormat="1" ht="24.96" customHeight="1">
      <c r="A97" s="9"/>
      <c r="B97" s="195"/>
      <c r="C97" s="196"/>
      <c r="D97" s="197" t="s">
        <v>124</v>
      </c>
      <c r="E97" s="198"/>
      <c r="F97" s="198"/>
      <c r="G97" s="198"/>
      <c r="H97" s="198"/>
      <c r="I97" s="199"/>
      <c r="J97" s="200">
        <f>J124</f>
        <v>0</v>
      </c>
      <c r="K97" s="196"/>
      <c r="L97" s="20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2"/>
      <c r="C98" s="203"/>
      <c r="D98" s="204" t="s">
        <v>125</v>
      </c>
      <c r="E98" s="205"/>
      <c r="F98" s="205"/>
      <c r="G98" s="205"/>
      <c r="H98" s="205"/>
      <c r="I98" s="206"/>
      <c r="J98" s="207">
        <f>J125</f>
        <v>0</v>
      </c>
      <c r="K98" s="203"/>
      <c r="L98" s="20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2"/>
      <c r="C99" s="203"/>
      <c r="D99" s="204" t="s">
        <v>126</v>
      </c>
      <c r="E99" s="205"/>
      <c r="F99" s="205"/>
      <c r="G99" s="205"/>
      <c r="H99" s="205"/>
      <c r="I99" s="206"/>
      <c r="J99" s="207">
        <f>J158</f>
        <v>0</v>
      </c>
      <c r="K99" s="203"/>
      <c r="L99" s="20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2"/>
      <c r="C100" s="203"/>
      <c r="D100" s="204" t="s">
        <v>127</v>
      </c>
      <c r="E100" s="205"/>
      <c r="F100" s="205"/>
      <c r="G100" s="205"/>
      <c r="H100" s="205"/>
      <c r="I100" s="206"/>
      <c r="J100" s="207">
        <f>J177</f>
        <v>0</v>
      </c>
      <c r="K100" s="203"/>
      <c r="L100" s="20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2"/>
      <c r="C101" s="203"/>
      <c r="D101" s="204" t="s">
        <v>128</v>
      </c>
      <c r="E101" s="205"/>
      <c r="F101" s="205"/>
      <c r="G101" s="205"/>
      <c r="H101" s="205"/>
      <c r="I101" s="206"/>
      <c r="J101" s="207">
        <f>J204</f>
        <v>0</v>
      </c>
      <c r="K101" s="203"/>
      <c r="L101" s="20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95"/>
      <c r="C102" s="196"/>
      <c r="D102" s="197" t="s">
        <v>424</v>
      </c>
      <c r="E102" s="198"/>
      <c r="F102" s="198"/>
      <c r="G102" s="198"/>
      <c r="H102" s="198"/>
      <c r="I102" s="199"/>
      <c r="J102" s="200">
        <f>J207</f>
        <v>0</v>
      </c>
      <c r="K102" s="196"/>
      <c r="L102" s="20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202"/>
      <c r="C103" s="203"/>
      <c r="D103" s="204" t="s">
        <v>425</v>
      </c>
      <c r="E103" s="205"/>
      <c r="F103" s="205"/>
      <c r="G103" s="205"/>
      <c r="H103" s="205"/>
      <c r="I103" s="206"/>
      <c r="J103" s="207">
        <f>J208</f>
        <v>0</v>
      </c>
      <c r="K103" s="203"/>
      <c r="L103" s="20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146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185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188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129</v>
      </c>
      <c r="D110" s="41"/>
      <c r="E110" s="41"/>
      <c r="F110" s="41"/>
      <c r="G110" s="41"/>
      <c r="H110" s="41"/>
      <c r="I110" s="146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146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146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9" t="str">
        <f>E7</f>
        <v>Lubina - Petřvald stupeň km 4,870</v>
      </c>
      <c r="F113" s="33"/>
      <c r="G113" s="33"/>
      <c r="H113" s="33"/>
      <c r="I113" s="146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116</v>
      </c>
      <c r="D114" s="41"/>
      <c r="E114" s="41"/>
      <c r="F114" s="41"/>
      <c r="G114" s="41"/>
      <c r="H114" s="41"/>
      <c r="I114" s="146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SO-03 - balvanitý skluz</v>
      </c>
      <c r="F115" s="41"/>
      <c r="G115" s="41"/>
      <c r="H115" s="41"/>
      <c r="I115" s="146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146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>Petřvald</v>
      </c>
      <c r="G117" s="41"/>
      <c r="H117" s="41"/>
      <c r="I117" s="149" t="s">
        <v>22</v>
      </c>
      <c r="J117" s="80" t="str">
        <f>IF(J12="","",J12)</f>
        <v>25. 5. 2018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146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E15</f>
        <v xml:space="preserve"> </v>
      </c>
      <c r="G119" s="41"/>
      <c r="H119" s="41"/>
      <c r="I119" s="149" t="s">
        <v>30</v>
      </c>
      <c r="J119" s="37" t="str">
        <f>E21</f>
        <v>Ing. Jiří Skalník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28</v>
      </c>
      <c r="D120" s="41"/>
      <c r="E120" s="41"/>
      <c r="F120" s="28" t="str">
        <f>IF(E18="","",E18)</f>
        <v>Vyplň údaj</v>
      </c>
      <c r="G120" s="41"/>
      <c r="H120" s="41"/>
      <c r="I120" s="149" t="s">
        <v>33</v>
      </c>
      <c r="J120" s="37" t="str">
        <f>E24</f>
        <v>Ing. Jiří Skalník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146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9"/>
      <c r="B122" s="210"/>
      <c r="C122" s="211" t="s">
        <v>130</v>
      </c>
      <c r="D122" s="212" t="s">
        <v>60</v>
      </c>
      <c r="E122" s="212" t="s">
        <v>56</v>
      </c>
      <c r="F122" s="212" t="s">
        <v>57</v>
      </c>
      <c r="G122" s="212" t="s">
        <v>131</v>
      </c>
      <c r="H122" s="212" t="s">
        <v>132</v>
      </c>
      <c r="I122" s="213" t="s">
        <v>133</v>
      </c>
      <c r="J122" s="212" t="s">
        <v>121</v>
      </c>
      <c r="K122" s="214" t="s">
        <v>134</v>
      </c>
      <c r="L122" s="215"/>
      <c r="M122" s="101" t="s">
        <v>1</v>
      </c>
      <c r="N122" s="102" t="s">
        <v>39</v>
      </c>
      <c r="O122" s="102" t="s">
        <v>135</v>
      </c>
      <c r="P122" s="102" t="s">
        <v>136</v>
      </c>
      <c r="Q122" s="102" t="s">
        <v>137</v>
      </c>
      <c r="R122" s="102" t="s">
        <v>138</v>
      </c>
      <c r="S122" s="102" t="s">
        <v>139</v>
      </c>
      <c r="T122" s="102" t="s">
        <v>140</v>
      </c>
      <c r="U122" s="103" t="s">
        <v>141</v>
      </c>
      <c r="V122" s="209"/>
      <c r="W122" s="209"/>
      <c r="X122" s="209"/>
      <c r="Y122" s="209"/>
      <c r="Z122" s="209"/>
      <c r="AA122" s="209"/>
      <c r="AB122" s="209"/>
      <c r="AC122" s="209"/>
      <c r="AD122" s="209"/>
      <c r="AE122" s="209"/>
    </row>
    <row r="123" s="2" customFormat="1" ht="22.8" customHeight="1">
      <c r="A123" s="39"/>
      <c r="B123" s="40"/>
      <c r="C123" s="108" t="s">
        <v>142</v>
      </c>
      <c r="D123" s="41"/>
      <c r="E123" s="41"/>
      <c r="F123" s="41"/>
      <c r="G123" s="41"/>
      <c r="H123" s="41"/>
      <c r="I123" s="146"/>
      <c r="J123" s="216">
        <f>BK123</f>
        <v>0</v>
      </c>
      <c r="K123" s="41"/>
      <c r="L123" s="45"/>
      <c r="M123" s="104"/>
      <c r="N123" s="217"/>
      <c r="O123" s="105"/>
      <c r="P123" s="218">
        <f>P124+P207</f>
        <v>0</v>
      </c>
      <c r="Q123" s="105"/>
      <c r="R123" s="218">
        <f>R124+R207</f>
        <v>1745.0226882999998</v>
      </c>
      <c r="S123" s="105"/>
      <c r="T123" s="218">
        <f>T124+T207</f>
        <v>0</v>
      </c>
      <c r="U123" s="106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74</v>
      </c>
      <c r="AU123" s="18" t="s">
        <v>123</v>
      </c>
      <c r="BK123" s="219">
        <f>BK124+BK207</f>
        <v>0</v>
      </c>
    </row>
    <row r="124" s="12" customFormat="1" ht="25.92" customHeight="1">
      <c r="A124" s="12"/>
      <c r="B124" s="220"/>
      <c r="C124" s="221"/>
      <c r="D124" s="222" t="s">
        <v>74</v>
      </c>
      <c r="E124" s="223" t="s">
        <v>143</v>
      </c>
      <c r="F124" s="223" t="s">
        <v>144</v>
      </c>
      <c r="G124" s="221"/>
      <c r="H124" s="221"/>
      <c r="I124" s="224"/>
      <c r="J124" s="225">
        <f>BK124</f>
        <v>0</v>
      </c>
      <c r="K124" s="221"/>
      <c r="L124" s="226"/>
      <c r="M124" s="227"/>
      <c r="N124" s="228"/>
      <c r="O124" s="228"/>
      <c r="P124" s="229">
        <f>P125+P158+P177+P204</f>
        <v>0</v>
      </c>
      <c r="Q124" s="228"/>
      <c r="R124" s="229">
        <f>R125+R158+R177+R204</f>
        <v>1740.5581362999999</v>
      </c>
      <c r="S124" s="228"/>
      <c r="T124" s="229">
        <f>T125+T158+T177+T204</f>
        <v>0</v>
      </c>
      <c r="U124" s="230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1" t="s">
        <v>83</v>
      </c>
      <c r="AT124" s="232" t="s">
        <v>74</v>
      </c>
      <c r="AU124" s="232" t="s">
        <v>75</v>
      </c>
      <c r="AY124" s="231" t="s">
        <v>145</v>
      </c>
      <c r="BK124" s="233">
        <f>BK125+BK158+BK177+BK204</f>
        <v>0</v>
      </c>
    </row>
    <row r="125" s="12" customFormat="1" ht="22.8" customHeight="1">
      <c r="A125" s="12"/>
      <c r="B125" s="220"/>
      <c r="C125" s="221"/>
      <c r="D125" s="222" t="s">
        <v>74</v>
      </c>
      <c r="E125" s="234" t="s">
        <v>83</v>
      </c>
      <c r="F125" s="234" t="s">
        <v>146</v>
      </c>
      <c r="G125" s="221"/>
      <c r="H125" s="221"/>
      <c r="I125" s="224"/>
      <c r="J125" s="235">
        <f>BK125</f>
        <v>0</v>
      </c>
      <c r="K125" s="221"/>
      <c r="L125" s="226"/>
      <c r="M125" s="227"/>
      <c r="N125" s="228"/>
      <c r="O125" s="228"/>
      <c r="P125" s="229">
        <f>SUM(P126:P157)</f>
        <v>0</v>
      </c>
      <c r="Q125" s="228"/>
      <c r="R125" s="229">
        <f>SUM(R126:R157)</f>
        <v>0</v>
      </c>
      <c r="S125" s="228"/>
      <c r="T125" s="229">
        <f>SUM(T126:T157)</f>
        <v>0</v>
      </c>
      <c r="U125" s="230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1" t="s">
        <v>83</v>
      </c>
      <c r="AT125" s="232" t="s">
        <v>74</v>
      </c>
      <c r="AU125" s="232" t="s">
        <v>83</v>
      </c>
      <c r="AY125" s="231" t="s">
        <v>145</v>
      </c>
      <c r="BK125" s="233">
        <f>SUM(BK126:BK157)</f>
        <v>0</v>
      </c>
    </row>
    <row r="126" s="2" customFormat="1" ht="16.5" customHeight="1">
      <c r="A126" s="39"/>
      <c r="B126" s="40"/>
      <c r="C126" s="236" t="s">
        <v>83</v>
      </c>
      <c r="D126" s="236" t="s">
        <v>147</v>
      </c>
      <c r="E126" s="237" t="s">
        <v>325</v>
      </c>
      <c r="F126" s="238" t="s">
        <v>326</v>
      </c>
      <c r="G126" s="239" t="s">
        <v>97</v>
      </c>
      <c r="H126" s="240">
        <v>383.36000000000001</v>
      </c>
      <c r="I126" s="241"/>
      <c r="J126" s="242">
        <f>ROUND(I126*H126,2)</f>
        <v>0</v>
      </c>
      <c r="K126" s="238" t="s">
        <v>150</v>
      </c>
      <c r="L126" s="45"/>
      <c r="M126" s="243" t="s">
        <v>1</v>
      </c>
      <c r="N126" s="244" t="s">
        <v>40</v>
      </c>
      <c r="O126" s="92"/>
      <c r="P126" s="245">
        <f>O126*H126</f>
        <v>0</v>
      </c>
      <c r="Q126" s="245">
        <v>0</v>
      </c>
      <c r="R126" s="245">
        <f>Q126*H126</f>
        <v>0</v>
      </c>
      <c r="S126" s="245">
        <v>0</v>
      </c>
      <c r="T126" s="245">
        <f>S126*H126</f>
        <v>0</v>
      </c>
      <c r="U126" s="246" t="s">
        <v>1</v>
      </c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7" t="s">
        <v>151</v>
      </c>
      <c r="AT126" s="247" t="s">
        <v>147</v>
      </c>
      <c r="AU126" s="247" t="s">
        <v>85</v>
      </c>
      <c r="AY126" s="18" t="s">
        <v>145</v>
      </c>
      <c r="BE126" s="248">
        <f>IF(N126="základní",J126,0)</f>
        <v>0</v>
      </c>
      <c r="BF126" s="248">
        <f>IF(N126="snížená",J126,0)</f>
        <v>0</v>
      </c>
      <c r="BG126" s="248">
        <f>IF(N126="zákl. přenesená",J126,0)</f>
        <v>0</v>
      </c>
      <c r="BH126" s="248">
        <f>IF(N126="sníž. přenesená",J126,0)</f>
        <v>0</v>
      </c>
      <c r="BI126" s="248">
        <f>IF(N126="nulová",J126,0)</f>
        <v>0</v>
      </c>
      <c r="BJ126" s="18" t="s">
        <v>83</v>
      </c>
      <c r="BK126" s="248">
        <f>ROUND(I126*H126,2)</f>
        <v>0</v>
      </c>
      <c r="BL126" s="18" t="s">
        <v>151</v>
      </c>
      <c r="BM126" s="247" t="s">
        <v>426</v>
      </c>
    </row>
    <row r="127" s="2" customFormat="1">
      <c r="A127" s="39"/>
      <c r="B127" s="40"/>
      <c r="C127" s="41"/>
      <c r="D127" s="249" t="s">
        <v>153</v>
      </c>
      <c r="E127" s="41"/>
      <c r="F127" s="250" t="s">
        <v>328</v>
      </c>
      <c r="G127" s="41"/>
      <c r="H127" s="41"/>
      <c r="I127" s="146"/>
      <c r="J127" s="41"/>
      <c r="K127" s="41"/>
      <c r="L127" s="45"/>
      <c r="M127" s="251"/>
      <c r="N127" s="252"/>
      <c r="O127" s="92"/>
      <c r="P127" s="92"/>
      <c r="Q127" s="92"/>
      <c r="R127" s="92"/>
      <c r="S127" s="92"/>
      <c r="T127" s="92"/>
      <c r="U127" s="93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153</v>
      </c>
      <c r="AU127" s="18" t="s">
        <v>85</v>
      </c>
    </row>
    <row r="128" s="2" customFormat="1">
      <c r="A128" s="39"/>
      <c r="B128" s="40"/>
      <c r="C128" s="41"/>
      <c r="D128" s="249" t="s">
        <v>250</v>
      </c>
      <c r="E128" s="41"/>
      <c r="F128" s="306" t="s">
        <v>427</v>
      </c>
      <c r="G128" s="41"/>
      <c r="H128" s="41"/>
      <c r="I128" s="146"/>
      <c r="J128" s="41"/>
      <c r="K128" s="41"/>
      <c r="L128" s="45"/>
      <c r="M128" s="251"/>
      <c r="N128" s="252"/>
      <c r="O128" s="92"/>
      <c r="P128" s="92"/>
      <c r="Q128" s="92"/>
      <c r="R128" s="92"/>
      <c r="S128" s="92"/>
      <c r="T128" s="92"/>
      <c r="U128" s="93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250</v>
      </c>
      <c r="AU128" s="18" t="s">
        <v>85</v>
      </c>
    </row>
    <row r="129" s="13" customFormat="1">
      <c r="A129" s="13"/>
      <c r="B129" s="253"/>
      <c r="C129" s="254"/>
      <c r="D129" s="249" t="s">
        <v>155</v>
      </c>
      <c r="E129" s="255" t="s">
        <v>1</v>
      </c>
      <c r="F129" s="256" t="s">
        <v>428</v>
      </c>
      <c r="G129" s="254"/>
      <c r="H129" s="255" t="s">
        <v>1</v>
      </c>
      <c r="I129" s="257"/>
      <c r="J129" s="254"/>
      <c r="K129" s="254"/>
      <c r="L129" s="258"/>
      <c r="M129" s="259"/>
      <c r="N129" s="260"/>
      <c r="O129" s="260"/>
      <c r="P129" s="260"/>
      <c r="Q129" s="260"/>
      <c r="R129" s="260"/>
      <c r="S129" s="260"/>
      <c r="T129" s="260"/>
      <c r="U129" s="261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2" t="s">
        <v>155</v>
      </c>
      <c r="AU129" s="262" t="s">
        <v>85</v>
      </c>
      <c r="AV129" s="13" t="s">
        <v>83</v>
      </c>
      <c r="AW129" s="13" t="s">
        <v>32</v>
      </c>
      <c r="AX129" s="13" t="s">
        <v>75</v>
      </c>
      <c r="AY129" s="262" t="s">
        <v>145</v>
      </c>
    </row>
    <row r="130" s="14" customFormat="1">
      <c r="A130" s="14"/>
      <c r="B130" s="263"/>
      <c r="C130" s="264"/>
      <c r="D130" s="249" t="s">
        <v>155</v>
      </c>
      <c r="E130" s="265" t="s">
        <v>1</v>
      </c>
      <c r="F130" s="266" t="s">
        <v>429</v>
      </c>
      <c r="G130" s="264"/>
      <c r="H130" s="267">
        <v>372.80000000000001</v>
      </c>
      <c r="I130" s="268"/>
      <c r="J130" s="264"/>
      <c r="K130" s="264"/>
      <c r="L130" s="269"/>
      <c r="M130" s="270"/>
      <c r="N130" s="271"/>
      <c r="O130" s="271"/>
      <c r="P130" s="271"/>
      <c r="Q130" s="271"/>
      <c r="R130" s="271"/>
      <c r="S130" s="271"/>
      <c r="T130" s="271"/>
      <c r="U130" s="272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73" t="s">
        <v>155</v>
      </c>
      <c r="AU130" s="273" t="s">
        <v>85</v>
      </c>
      <c r="AV130" s="14" t="s">
        <v>85</v>
      </c>
      <c r="AW130" s="14" t="s">
        <v>32</v>
      </c>
      <c r="AX130" s="14" t="s">
        <v>75</v>
      </c>
      <c r="AY130" s="273" t="s">
        <v>145</v>
      </c>
    </row>
    <row r="131" s="13" customFormat="1">
      <c r="A131" s="13"/>
      <c r="B131" s="253"/>
      <c r="C131" s="254"/>
      <c r="D131" s="249" t="s">
        <v>155</v>
      </c>
      <c r="E131" s="255" t="s">
        <v>1</v>
      </c>
      <c r="F131" s="256" t="s">
        <v>430</v>
      </c>
      <c r="G131" s="254"/>
      <c r="H131" s="255" t="s">
        <v>1</v>
      </c>
      <c r="I131" s="257"/>
      <c r="J131" s="254"/>
      <c r="K131" s="254"/>
      <c r="L131" s="258"/>
      <c r="M131" s="259"/>
      <c r="N131" s="260"/>
      <c r="O131" s="260"/>
      <c r="P131" s="260"/>
      <c r="Q131" s="260"/>
      <c r="R131" s="260"/>
      <c r="S131" s="260"/>
      <c r="T131" s="260"/>
      <c r="U131" s="261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2" t="s">
        <v>155</v>
      </c>
      <c r="AU131" s="262" t="s">
        <v>85</v>
      </c>
      <c r="AV131" s="13" t="s">
        <v>83</v>
      </c>
      <c r="AW131" s="13" t="s">
        <v>32</v>
      </c>
      <c r="AX131" s="13" t="s">
        <v>75</v>
      </c>
      <c r="AY131" s="262" t="s">
        <v>145</v>
      </c>
    </row>
    <row r="132" s="14" customFormat="1">
      <c r="A132" s="14"/>
      <c r="B132" s="263"/>
      <c r="C132" s="264"/>
      <c r="D132" s="249" t="s">
        <v>155</v>
      </c>
      <c r="E132" s="265" t="s">
        <v>415</v>
      </c>
      <c r="F132" s="266" t="s">
        <v>431</v>
      </c>
      <c r="G132" s="264"/>
      <c r="H132" s="267">
        <v>10.560000000000001</v>
      </c>
      <c r="I132" s="268"/>
      <c r="J132" s="264"/>
      <c r="K132" s="264"/>
      <c r="L132" s="269"/>
      <c r="M132" s="270"/>
      <c r="N132" s="271"/>
      <c r="O132" s="271"/>
      <c r="P132" s="271"/>
      <c r="Q132" s="271"/>
      <c r="R132" s="271"/>
      <c r="S132" s="271"/>
      <c r="T132" s="271"/>
      <c r="U132" s="272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73" t="s">
        <v>155</v>
      </c>
      <c r="AU132" s="273" t="s">
        <v>85</v>
      </c>
      <c r="AV132" s="14" t="s">
        <v>85</v>
      </c>
      <c r="AW132" s="14" t="s">
        <v>32</v>
      </c>
      <c r="AX132" s="14" t="s">
        <v>75</v>
      </c>
      <c r="AY132" s="273" t="s">
        <v>145</v>
      </c>
    </row>
    <row r="133" s="15" customFormat="1">
      <c r="A133" s="15"/>
      <c r="B133" s="274"/>
      <c r="C133" s="275"/>
      <c r="D133" s="249" t="s">
        <v>155</v>
      </c>
      <c r="E133" s="276" t="s">
        <v>1</v>
      </c>
      <c r="F133" s="277" t="s">
        <v>190</v>
      </c>
      <c r="G133" s="275"/>
      <c r="H133" s="278">
        <v>383.36000000000001</v>
      </c>
      <c r="I133" s="279"/>
      <c r="J133" s="275"/>
      <c r="K133" s="275"/>
      <c r="L133" s="280"/>
      <c r="M133" s="281"/>
      <c r="N133" s="282"/>
      <c r="O133" s="282"/>
      <c r="P133" s="282"/>
      <c r="Q133" s="282"/>
      <c r="R133" s="282"/>
      <c r="S133" s="282"/>
      <c r="T133" s="282"/>
      <c r="U133" s="283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84" t="s">
        <v>155</v>
      </c>
      <c r="AU133" s="284" t="s">
        <v>85</v>
      </c>
      <c r="AV133" s="15" t="s">
        <v>151</v>
      </c>
      <c r="AW133" s="15" t="s">
        <v>32</v>
      </c>
      <c r="AX133" s="15" t="s">
        <v>83</v>
      </c>
      <c r="AY133" s="284" t="s">
        <v>145</v>
      </c>
    </row>
    <row r="134" s="2" customFormat="1" ht="21.75" customHeight="1">
      <c r="A134" s="39"/>
      <c r="B134" s="40"/>
      <c r="C134" s="236" t="s">
        <v>85</v>
      </c>
      <c r="D134" s="236" t="s">
        <v>147</v>
      </c>
      <c r="E134" s="237" t="s">
        <v>331</v>
      </c>
      <c r="F134" s="238" t="s">
        <v>332</v>
      </c>
      <c r="G134" s="239" t="s">
        <v>97</v>
      </c>
      <c r="H134" s="240">
        <v>383.36000000000001</v>
      </c>
      <c r="I134" s="241"/>
      <c r="J134" s="242">
        <f>ROUND(I134*H134,2)</f>
        <v>0</v>
      </c>
      <c r="K134" s="238" t="s">
        <v>150</v>
      </c>
      <c r="L134" s="45"/>
      <c r="M134" s="243" t="s">
        <v>1</v>
      </c>
      <c r="N134" s="244" t="s">
        <v>40</v>
      </c>
      <c r="O134" s="92"/>
      <c r="P134" s="245">
        <f>O134*H134</f>
        <v>0</v>
      </c>
      <c r="Q134" s="245">
        <v>0</v>
      </c>
      <c r="R134" s="245">
        <f>Q134*H134</f>
        <v>0</v>
      </c>
      <c r="S134" s="245">
        <v>0</v>
      </c>
      <c r="T134" s="245">
        <f>S134*H134</f>
        <v>0</v>
      </c>
      <c r="U134" s="246" t="s">
        <v>1</v>
      </c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7" t="s">
        <v>151</v>
      </c>
      <c r="AT134" s="247" t="s">
        <v>147</v>
      </c>
      <c r="AU134" s="247" t="s">
        <v>85</v>
      </c>
      <c r="AY134" s="18" t="s">
        <v>145</v>
      </c>
      <c r="BE134" s="248">
        <f>IF(N134="základní",J134,0)</f>
        <v>0</v>
      </c>
      <c r="BF134" s="248">
        <f>IF(N134="snížená",J134,0)</f>
        <v>0</v>
      </c>
      <c r="BG134" s="248">
        <f>IF(N134="zákl. přenesená",J134,0)</f>
        <v>0</v>
      </c>
      <c r="BH134" s="248">
        <f>IF(N134="sníž. přenesená",J134,0)</f>
        <v>0</v>
      </c>
      <c r="BI134" s="248">
        <f>IF(N134="nulová",J134,0)</f>
        <v>0</v>
      </c>
      <c r="BJ134" s="18" t="s">
        <v>83</v>
      </c>
      <c r="BK134" s="248">
        <f>ROUND(I134*H134,2)</f>
        <v>0</v>
      </c>
      <c r="BL134" s="18" t="s">
        <v>151</v>
      </c>
      <c r="BM134" s="247" t="s">
        <v>432</v>
      </c>
    </row>
    <row r="135" s="2" customFormat="1">
      <c r="A135" s="39"/>
      <c r="B135" s="40"/>
      <c r="C135" s="41"/>
      <c r="D135" s="249" t="s">
        <v>153</v>
      </c>
      <c r="E135" s="41"/>
      <c r="F135" s="250" t="s">
        <v>334</v>
      </c>
      <c r="G135" s="41"/>
      <c r="H135" s="41"/>
      <c r="I135" s="146"/>
      <c r="J135" s="41"/>
      <c r="K135" s="41"/>
      <c r="L135" s="45"/>
      <c r="M135" s="251"/>
      <c r="N135" s="252"/>
      <c r="O135" s="92"/>
      <c r="P135" s="92"/>
      <c r="Q135" s="92"/>
      <c r="R135" s="92"/>
      <c r="S135" s="92"/>
      <c r="T135" s="92"/>
      <c r="U135" s="93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153</v>
      </c>
      <c r="AU135" s="18" t="s">
        <v>85</v>
      </c>
    </row>
    <row r="136" s="2" customFormat="1" ht="21.75" customHeight="1">
      <c r="A136" s="39"/>
      <c r="B136" s="40"/>
      <c r="C136" s="236" t="s">
        <v>108</v>
      </c>
      <c r="D136" s="236" t="s">
        <v>147</v>
      </c>
      <c r="E136" s="237" t="s">
        <v>433</v>
      </c>
      <c r="F136" s="238" t="s">
        <v>434</v>
      </c>
      <c r="G136" s="239" t="s">
        <v>97</v>
      </c>
      <c r="H136" s="240">
        <v>20</v>
      </c>
      <c r="I136" s="241"/>
      <c r="J136" s="242">
        <f>ROUND(I136*H136,2)</f>
        <v>0</v>
      </c>
      <c r="K136" s="238" t="s">
        <v>150</v>
      </c>
      <c r="L136" s="45"/>
      <c r="M136" s="243" t="s">
        <v>1</v>
      </c>
      <c r="N136" s="244" t="s">
        <v>40</v>
      </c>
      <c r="O136" s="92"/>
      <c r="P136" s="245">
        <f>O136*H136</f>
        <v>0</v>
      </c>
      <c r="Q136" s="245">
        <v>0</v>
      </c>
      <c r="R136" s="245">
        <f>Q136*H136</f>
        <v>0</v>
      </c>
      <c r="S136" s="245">
        <v>0</v>
      </c>
      <c r="T136" s="245">
        <f>S136*H136</f>
        <v>0</v>
      </c>
      <c r="U136" s="246" t="s">
        <v>1</v>
      </c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7" t="s">
        <v>151</v>
      </c>
      <c r="AT136" s="247" t="s">
        <v>147</v>
      </c>
      <c r="AU136" s="247" t="s">
        <v>85</v>
      </c>
      <c r="AY136" s="18" t="s">
        <v>145</v>
      </c>
      <c r="BE136" s="248">
        <f>IF(N136="základní",J136,0)</f>
        <v>0</v>
      </c>
      <c r="BF136" s="248">
        <f>IF(N136="snížená",J136,0)</f>
        <v>0</v>
      </c>
      <c r="BG136" s="248">
        <f>IF(N136="zákl. přenesená",J136,0)</f>
        <v>0</v>
      </c>
      <c r="BH136" s="248">
        <f>IF(N136="sníž. přenesená",J136,0)</f>
        <v>0</v>
      </c>
      <c r="BI136" s="248">
        <f>IF(N136="nulová",J136,0)</f>
        <v>0</v>
      </c>
      <c r="BJ136" s="18" t="s">
        <v>83</v>
      </c>
      <c r="BK136" s="248">
        <f>ROUND(I136*H136,2)</f>
        <v>0</v>
      </c>
      <c r="BL136" s="18" t="s">
        <v>151</v>
      </c>
      <c r="BM136" s="247" t="s">
        <v>435</v>
      </c>
    </row>
    <row r="137" s="2" customFormat="1">
      <c r="A137" s="39"/>
      <c r="B137" s="40"/>
      <c r="C137" s="41"/>
      <c r="D137" s="249" t="s">
        <v>153</v>
      </c>
      <c r="E137" s="41"/>
      <c r="F137" s="250" t="s">
        <v>436</v>
      </c>
      <c r="G137" s="41"/>
      <c r="H137" s="41"/>
      <c r="I137" s="146"/>
      <c r="J137" s="41"/>
      <c r="K137" s="41"/>
      <c r="L137" s="45"/>
      <c r="M137" s="251"/>
      <c r="N137" s="252"/>
      <c r="O137" s="92"/>
      <c r="P137" s="92"/>
      <c r="Q137" s="92"/>
      <c r="R137" s="92"/>
      <c r="S137" s="92"/>
      <c r="T137" s="92"/>
      <c r="U137" s="93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153</v>
      </c>
      <c r="AU137" s="18" t="s">
        <v>85</v>
      </c>
    </row>
    <row r="138" s="13" customFormat="1">
      <c r="A138" s="13"/>
      <c r="B138" s="253"/>
      <c r="C138" s="254"/>
      <c r="D138" s="249" t="s">
        <v>155</v>
      </c>
      <c r="E138" s="255" t="s">
        <v>1</v>
      </c>
      <c r="F138" s="256" t="s">
        <v>437</v>
      </c>
      <c r="G138" s="254"/>
      <c r="H138" s="255" t="s">
        <v>1</v>
      </c>
      <c r="I138" s="257"/>
      <c r="J138" s="254"/>
      <c r="K138" s="254"/>
      <c r="L138" s="258"/>
      <c r="M138" s="259"/>
      <c r="N138" s="260"/>
      <c r="O138" s="260"/>
      <c r="P138" s="260"/>
      <c r="Q138" s="260"/>
      <c r="R138" s="260"/>
      <c r="S138" s="260"/>
      <c r="T138" s="260"/>
      <c r="U138" s="261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2" t="s">
        <v>155</v>
      </c>
      <c r="AU138" s="262" t="s">
        <v>85</v>
      </c>
      <c r="AV138" s="13" t="s">
        <v>83</v>
      </c>
      <c r="AW138" s="13" t="s">
        <v>32</v>
      </c>
      <c r="AX138" s="13" t="s">
        <v>75</v>
      </c>
      <c r="AY138" s="262" t="s">
        <v>145</v>
      </c>
    </row>
    <row r="139" s="14" customFormat="1">
      <c r="A139" s="14"/>
      <c r="B139" s="263"/>
      <c r="C139" s="264"/>
      <c r="D139" s="249" t="s">
        <v>155</v>
      </c>
      <c r="E139" s="265" t="s">
        <v>1</v>
      </c>
      <c r="F139" s="266" t="s">
        <v>438</v>
      </c>
      <c r="G139" s="264"/>
      <c r="H139" s="267">
        <v>8</v>
      </c>
      <c r="I139" s="268"/>
      <c r="J139" s="264"/>
      <c r="K139" s="264"/>
      <c r="L139" s="269"/>
      <c r="M139" s="270"/>
      <c r="N139" s="271"/>
      <c r="O139" s="271"/>
      <c r="P139" s="271"/>
      <c r="Q139" s="271"/>
      <c r="R139" s="271"/>
      <c r="S139" s="271"/>
      <c r="T139" s="271"/>
      <c r="U139" s="272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3" t="s">
        <v>155</v>
      </c>
      <c r="AU139" s="273" t="s">
        <v>85</v>
      </c>
      <c r="AV139" s="14" t="s">
        <v>85</v>
      </c>
      <c r="AW139" s="14" t="s">
        <v>32</v>
      </c>
      <c r="AX139" s="14" t="s">
        <v>75</v>
      </c>
      <c r="AY139" s="273" t="s">
        <v>145</v>
      </c>
    </row>
    <row r="140" s="14" customFormat="1">
      <c r="A140" s="14"/>
      <c r="B140" s="263"/>
      <c r="C140" s="264"/>
      <c r="D140" s="249" t="s">
        <v>155</v>
      </c>
      <c r="E140" s="265" t="s">
        <v>1</v>
      </c>
      <c r="F140" s="266" t="s">
        <v>439</v>
      </c>
      <c r="G140" s="264"/>
      <c r="H140" s="267">
        <v>12</v>
      </c>
      <c r="I140" s="268"/>
      <c r="J140" s="264"/>
      <c r="K140" s="264"/>
      <c r="L140" s="269"/>
      <c r="M140" s="270"/>
      <c r="N140" s="271"/>
      <c r="O140" s="271"/>
      <c r="P140" s="271"/>
      <c r="Q140" s="271"/>
      <c r="R140" s="271"/>
      <c r="S140" s="271"/>
      <c r="T140" s="271"/>
      <c r="U140" s="272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3" t="s">
        <v>155</v>
      </c>
      <c r="AU140" s="273" t="s">
        <v>85</v>
      </c>
      <c r="AV140" s="14" t="s">
        <v>85</v>
      </c>
      <c r="AW140" s="14" t="s">
        <v>32</v>
      </c>
      <c r="AX140" s="14" t="s">
        <v>75</v>
      </c>
      <c r="AY140" s="273" t="s">
        <v>145</v>
      </c>
    </row>
    <row r="141" s="15" customFormat="1">
      <c r="A141" s="15"/>
      <c r="B141" s="274"/>
      <c r="C141" s="275"/>
      <c r="D141" s="249" t="s">
        <v>155</v>
      </c>
      <c r="E141" s="276" t="s">
        <v>1</v>
      </c>
      <c r="F141" s="277" t="s">
        <v>190</v>
      </c>
      <c r="G141" s="275"/>
      <c r="H141" s="278">
        <v>20</v>
      </c>
      <c r="I141" s="279"/>
      <c r="J141" s="275"/>
      <c r="K141" s="275"/>
      <c r="L141" s="280"/>
      <c r="M141" s="281"/>
      <c r="N141" s="282"/>
      <c r="O141" s="282"/>
      <c r="P141" s="282"/>
      <c r="Q141" s="282"/>
      <c r="R141" s="282"/>
      <c r="S141" s="282"/>
      <c r="T141" s="282"/>
      <c r="U141" s="283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84" t="s">
        <v>155</v>
      </c>
      <c r="AU141" s="284" t="s">
        <v>85</v>
      </c>
      <c r="AV141" s="15" t="s">
        <v>151</v>
      </c>
      <c r="AW141" s="15" t="s">
        <v>32</v>
      </c>
      <c r="AX141" s="15" t="s">
        <v>83</v>
      </c>
      <c r="AY141" s="284" t="s">
        <v>145</v>
      </c>
    </row>
    <row r="142" s="2" customFormat="1" ht="21.75" customHeight="1">
      <c r="A142" s="39"/>
      <c r="B142" s="40"/>
      <c r="C142" s="236" t="s">
        <v>151</v>
      </c>
      <c r="D142" s="236" t="s">
        <v>147</v>
      </c>
      <c r="E142" s="237" t="s">
        <v>440</v>
      </c>
      <c r="F142" s="238" t="s">
        <v>441</v>
      </c>
      <c r="G142" s="239" t="s">
        <v>97</v>
      </c>
      <c r="H142" s="240">
        <v>230</v>
      </c>
      <c r="I142" s="241"/>
      <c r="J142" s="242">
        <f>ROUND(I142*H142,2)</f>
        <v>0</v>
      </c>
      <c r="K142" s="238" t="s">
        <v>150</v>
      </c>
      <c r="L142" s="45"/>
      <c r="M142" s="243" t="s">
        <v>1</v>
      </c>
      <c r="N142" s="244" t="s">
        <v>40</v>
      </c>
      <c r="O142" s="92"/>
      <c r="P142" s="245">
        <f>O142*H142</f>
        <v>0</v>
      </c>
      <c r="Q142" s="245">
        <v>0</v>
      </c>
      <c r="R142" s="245">
        <f>Q142*H142</f>
        <v>0</v>
      </c>
      <c r="S142" s="245">
        <v>0</v>
      </c>
      <c r="T142" s="245">
        <f>S142*H142</f>
        <v>0</v>
      </c>
      <c r="U142" s="246" t="s">
        <v>1</v>
      </c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7" t="s">
        <v>151</v>
      </c>
      <c r="AT142" s="247" t="s">
        <v>147</v>
      </c>
      <c r="AU142" s="247" t="s">
        <v>85</v>
      </c>
      <c r="AY142" s="18" t="s">
        <v>145</v>
      </c>
      <c r="BE142" s="248">
        <f>IF(N142="základní",J142,0)</f>
        <v>0</v>
      </c>
      <c r="BF142" s="248">
        <f>IF(N142="snížená",J142,0)</f>
        <v>0</v>
      </c>
      <c r="BG142" s="248">
        <f>IF(N142="zákl. přenesená",J142,0)</f>
        <v>0</v>
      </c>
      <c r="BH142" s="248">
        <f>IF(N142="sníž. přenesená",J142,0)</f>
        <v>0</v>
      </c>
      <c r="BI142" s="248">
        <f>IF(N142="nulová",J142,0)</f>
        <v>0</v>
      </c>
      <c r="BJ142" s="18" t="s">
        <v>83</v>
      </c>
      <c r="BK142" s="248">
        <f>ROUND(I142*H142,2)</f>
        <v>0</v>
      </c>
      <c r="BL142" s="18" t="s">
        <v>151</v>
      </c>
      <c r="BM142" s="247" t="s">
        <v>442</v>
      </c>
    </row>
    <row r="143" s="2" customFormat="1">
      <c r="A143" s="39"/>
      <c r="B143" s="40"/>
      <c r="C143" s="41"/>
      <c r="D143" s="249" t="s">
        <v>153</v>
      </c>
      <c r="E143" s="41"/>
      <c r="F143" s="250" t="s">
        <v>443</v>
      </c>
      <c r="G143" s="41"/>
      <c r="H143" s="41"/>
      <c r="I143" s="146"/>
      <c r="J143" s="41"/>
      <c r="K143" s="41"/>
      <c r="L143" s="45"/>
      <c r="M143" s="251"/>
      <c r="N143" s="252"/>
      <c r="O143" s="92"/>
      <c r="P143" s="92"/>
      <c r="Q143" s="92"/>
      <c r="R143" s="92"/>
      <c r="S143" s="92"/>
      <c r="T143" s="92"/>
      <c r="U143" s="93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153</v>
      </c>
      <c r="AU143" s="18" t="s">
        <v>85</v>
      </c>
    </row>
    <row r="144" s="13" customFormat="1">
      <c r="A144" s="13"/>
      <c r="B144" s="253"/>
      <c r="C144" s="254"/>
      <c r="D144" s="249" t="s">
        <v>155</v>
      </c>
      <c r="E144" s="255" t="s">
        <v>1</v>
      </c>
      <c r="F144" s="256" t="s">
        <v>444</v>
      </c>
      <c r="G144" s="254"/>
      <c r="H144" s="255" t="s">
        <v>1</v>
      </c>
      <c r="I144" s="257"/>
      <c r="J144" s="254"/>
      <c r="K144" s="254"/>
      <c r="L144" s="258"/>
      <c r="M144" s="259"/>
      <c r="N144" s="260"/>
      <c r="O144" s="260"/>
      <c r="P144" s="260"/>
      <c r="Q144" s="260"/>
      <c r="R144" s="260"/>
      <c r="S144" s="260"/>
      <c r="T144" s="260"/>
      <c r="U144" s="261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2" t="s">
        <v>155</v>
      </c>
      <c r="AU144" s="262" t="s">
        <v>85</v>
      </c>
      <c r="AV144" s="13" t="s">
        <v>83</v>
      </c>
      <c r="AW144" s="13" t="s">
        <v>32</v>
      </c>
      <c r="AX144" s="13" t="s">
        <v>75</v>
      </c>
      <c r="AY144" s="262" t="s">
        <v>145</v>
      </c>
    </row>
    <row r="145" s="14" customFormat="1">
      <c r="A145" s="14"/>
      <c r="B145" s="263"/>
      <c r="C145" s="264"/>
      <c r="D145" s="249" t="s">
        <v>155</v>
      </c>
      <c r="E145" s="265" t="s">
        <v>1</v>
      </c>
      <c r="F145" s="266" t="s">
        <v>445</v>
      </c>
      <c r="G145" s="264"/>
      <c r="H145" s="267">
        <v>230</v>
      </c>
      <c r="I145" s="268"/>
      <c r="J145" s="264"/>
      <c r="K145" s="264"/>
      <c r="L145" s="269"/>
      <c r="M145" s="270"/>
      <c r="N145" s="271"/>
      <c r="O145" s="271"/>
      <c r="P145" s="271"/>
      <c r="Q145" s="271"/>
      <c r="R145" s="271"/>
      <c r="S145" s="271"/>
      <c r="T145" s="271"/>
      <c r="U145" s="272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3" t="s">
        <v>155</v>
      </c>
      <c r="AU145" s="273" t="s">
        <v>85</v>
      </c>
      <c r="AV145" s="14" t="s">
        <v>85</v>
      </c>
      <c r="AW145" s="14" t="s">
        <v>32</v>
      </c>
      <c r="AX145" s="14" t="s">
        <v>83</v>
      </c>
      <c r="AY145" s="273" t="s">
        <v>145</v>
      </c>
    </row>
    <row r="146" s="2" customFormat="1" ht="21.75" customHeight="1">
      <c r="A146" s="39"/>
      <c r="B146" s="40"/>
      <c r="C146" s="236" t="s">
        <v>174</v>
      </c>
      <c r="D146" s="236" t="s">
        <v>147</v>
      </c>
      <c r="E146" s="237" t="s">
        <v>234</v>
      </c>
      <c r="F146" s="238" t="s">
        <v>235</v>
      </c>
      <c r="G146" s="239" t="s">
        <v>97</v>
      </c>
      <c r="H146" s="240">
        <v>236.40000000000001</v>
      </c>
      <c r="I146" s="241"/>
      <c r="J146" s="242">
        <f>ROUND(I146*H146,2)</f>
        <v>0</v>
      </c>
      <c r="K146" s="238" t="s">
        <v>150</v>
      </c>
      <c r="L146" s="45"/>
      <c r="M146" s="243" t="s">
        <v>1</v>
      </c>
      <c r="N146" s="244" t="s">
        <v>40</v>
      </c>
      <c r="O146" s="92"/>
      <c r="P146" s="245">
        <f>O146*H146</f>
        <v>0</v>
      </c>
      <c r="Q146" s="245">
        <v>0</v>
      </c>
      <c r="R146" s="245">
        <f>Q146*H146</f>
        <v>0</v>
      </c>
      <c r="S146" s="245">
        <v>0</v>
      </c>
      <c r="T146" s="245">
        <f>S146*H146</f>
        <v>0</v>
      </c>
      <c r="U146" s="246" t="s">
        <v>1</v>
      </c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7" t="s">
        <v>151</v>
      </c>
      <c r="AT146" s="247" t="s">
        <v>147</v>
      </c>
      <c r="AU146" s="247" t="s">
        <v>85</v>
      </c>
      <c r="AY146" s="18" t="s">
        <v>145</v>
      </c>
      <c r="BE146" s="248">
        <f>IF(N146="základní",J146,0)</f>
        <v>0</v>
      </c>
      <c r="BF146" s="248">
        <f>IF(N146="snížená",J146,0)</f>
        <v>0</v>
      </c>
      <c r="BG146" s="248">
        <f>IF(N146="zákl. přenesená",J146,0)</f>
        <v>0</v>
      </c>
      <c r="BH146" s="248">
        <f>IF(N146="sníž. přenesená",J146,0)</f>
        <v>0</v>
      </c>
      <c r="BI146" s="248">
        <f>IF(N146="nulová",J146,0)</f>
        <v>0</v>
      </c>
      <c r="BJ146" s="18" t="s">
        <v>83</v>
      </c>
      <c r="BK146" s="248">
        <f>ROUND(I146*H146,2)</f>
        <v>0</v>
      </c>
      <c r="BL146" s="18" t="s">
        <v>151</v>
      </c>
      <c r="BM146" s="247" t="s">
        <v>446</v>
      </c>
    </row>
    <row r="147" s="2" customFormat="1">
      <c r="A147" s="39"/>
      <c r="B147" s="40"/>
      <c r="C147" s="41"/>
      <c r="D147" s="249" t="s">
        <v>153</v>
      </c>
      <c r="E147" s="41"/>
      <c r="F147" s="250" t="s">
        <v>237</v>
      </c>
      <c r="G147" s="41"/>
      <c r="H147" s="41"/>
      <c r="I147" s="146"/>
      <c r="J147" s="41"/>
      <c r="K147" s="41"/>
      <c r="L147" s="45"/>
      <c r="M147" s="251"/>
      <c r="N147" s="252"/>
      <c r="O147" s="92"/>
      <c r="P147" s="92"/>
      <c r="Q147" s="92"/>
      <c r="R147" s="92"/>
      <c r="S147" s="92"/>
      <c r="T147" s="92"/>
      <c r="U147" s="93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153</v>
      </c>
      <c r="AU147" s="18" t="s">
        <v>85</v>
      </c>
    </row>
    <row r="148" s="14" customFormat="1">
      <c r="A148" s="14"/>
      <c r="B148" s="263"/>
      <c r="C148" s="264"/>
      <c r="D148" s="249" t="s">
        <v>155</v>
      </c>
      <c r="E148" s="265" t="s">
        <v>1</v>
      </c>
      <c r="F148" s="266" t="s">
        <v>447</v>
      </c>
      <c r="G148" s="264"/>
      <c r="H148" s="267">
        <v>236.40000000000001</v>
      </c>
      <c r="I148" s="268"/>
      <c r="J148" s="264"/>
      <c r="K148" s="264"/>
      <c r="L148" s="269"/>
      <c r="M148" s="270"/>
      <c r="N148" s="271"/>
      <c r="O148" s="271"/>
      <c r="P148" s="271"/>
      <c r="Q148" s="271"/>
      <c r="R148" s="271"/>
      <c r="S148" s="271"/>
      <c r="T148" s="271"/>
      <c r="U148" s="272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3" t="s">
        <v>155</v>
      </c>
      <c r="AU148" s="273" t="s">
        <v>85</v>
      </c>
      <c r="AV148" s="14" t="s">
        <v>85</v>
      </c>
      <c r="AW148" s="14" t="s">
        <v>32</v>
      </c>
      <c r="AX148" s="14" t="s">
        <v>83</v>
      </c>
      <c r="AY148" s="273" t="s">
        <v>145</v>
      </c>
    </row>
    <row r="149" s="2" customFormat="1" ht="16.5" customHeight="1">
      <c r="A149" s="39"/>
      <c r="B149" s="40"/>
      <c r="C149" s="236" t="s">
        <v>181</v>
      </c>
      <c r="D149" s="236" t="s">
        <v>147</v>
      </c>
      <c r="E149" s="237" t="s">
        <v>241</v>
      </c>
      <c r="F149" s="238" t="s">
        <v>242</v>
      </c>
      <c r="G149" s="239" t="s">
        <v>97</v>
      </c>
      <c r="H149" s="240">
        <v>236.40000000000001</v>
      </c>
      <c r="I149" s="241"/>
      <c r="J149" s="242">
        <f>ROUND(I149*H149,2)</f>
        <v>0</v>
      </c>
      <c r="K149" s="238" t="s">
        <v>150</v>
      </c>
      <c r="L149" s="45"/>
      <c r="M149" s="243" t="s">
        <v>1</v>
      </c>
      <c r="N149" s="244" t="s">
        <v>40</v>
      </c>
      <c r="O149" s="92"/>
      <c r="P149" s="245">
        <f>O149*H149</f>
        <v>0</v>
      </c>
      <c r="Q149" s="245">
        <v>0</v>
      </c>
      <c r="R149" s="245">
        <f>Q149*H149</f>
        <v>0</v>
      </c>
      <c r="S149" s="245">
        <v>0</v>
      </c>
      <c r="T149" s="245">
        <f>S149*H149</f>
        <v>0</v>
      </c>
      <c r="U149" s="246" t="s">
        <v>1</v>
      </c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7" t="s">
        <v>151</v>
      </c>
      <c r="AT149" s="247" t="s">
        <v>147</v>
      </c>
      <c r="AU149" s="247" t="s">
        <v>85</v>
      </c>
      <c r="AY149" s="18" t="s">
        <v>145</v>
      </c>
      <c r="BE149" s="248">
        <f>IF(N149="základní",J149,0)</f>
        <v>0</v>
      </c>
      <c r="BF149" s="248">
        <f>IF(N149="snížená",J149,0)</f>
        <v>0</v>
      </c>
      <c r="BG149" s="248">
        <f>IF(N149="zákl. přenesená",J149,0)</f>
        <v>0</v>
      </c>
      <c r="BH149" s="248">
        <f>IF(N149="sníž. přenesená",J149,0)</f>
        <v>0</v>
      </c>
      <c r="BI149" s="248">
        <f>IF(N149="nulová",J149,0)</f>
        <v>0</v>
      </c>
      <c r="BJ149" s="18" t="s">
        <v>83</v>
      </c>
      <c r="BK149" s="248">
        <f>ROUND(I149*H149,2)</f>
        <v>0</v>
      </c>
      <c r="BL149" s="18" t="s">
        <v>151</v>
      </c>
      <c r="BM149" s="247" t="s">
        <v>448</v>
      </c>
    </row>
    <row r="150" s="2" customFormat="1">
      <c r="A150" s="39"/>
      <c r="B150" s="40"/>
      <c r="C150" s="41"/>
      <c r="D150" s="249" t="s">
        <v>153</v>
      </c>
      <c r="E150" s="41"/>
      <c r="F150" s="250" t="s">
        <v>244</v>
      </c>
      <c r="G150" s="41"/>
      <c r="H150" s="41"/>
      <c r="I150" s="146"/>
      <c r="J150" s="41"/>
      <c r="K150" s="41"/>
      <c r="L150" s="45"/>
      <c r="M150" s="251"/>
      <c r="N150" s="252"/>
      <c r="O150" s="92"/>
      <c r="P150" s="92"/>
      <c r="Q150" s="92"/>
      <c r="R150" s="92"/>
      <c r="S150" s="92"/>
      <c r="T150" s="92"/>
      <c r="U150" s="93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153</v>
      </c>
      <c r="AU150" s="18" t="s">
        <v>85</v>
      </c>
    </row>
    <row r="151" s="14" customFormat="1">
      <c r="A151" s="14"/>
      <c r="B151" s="263"/>
      <c r="C151" s="264"/>
      <c r="D151" s="249" t="s">
        <v>155</v>
      </c>
      <c r="E151" s="265" t="s">
        <v>1</v>
      </c>
      <c r="F151" s="266" t="s">
        <v>447</v>
      </c>
      <c r="G151" s="264"/>
      <c r="H151" s="267">
        <v>236.40000000000001</v>
      </c>
      <c r="I151" s="268"/>
      <c r="J151" s="264"/>
      <c r="K151" s="264"/>
      <c r="L151" s="269"/>
      <c r="M151" s="270"/>
      <c r="N151" s="271"/>
      <c r="O151" s="271"/>
      <c r="P151" s="271"/>
      <c r="Q151" s="271"/>
      <c r="R151" s="271"/>
      <c r="S151" s="271"/>
      <c r="T151" s="271"/>
      <c r="U151" s="272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3" t="s">
        <v>155</v>
      </c>
      <c r="AU151" s="273" t="s">
        <v>85</v>
      </c>
      <c r="AV151" s="14" t="s">
        <v>85</v>
      </c>
      <c r="AW151" s="14" t="s">
        <v>32</v>
      </c>
      <c r="AX151" s="14" t="s">
        <v>83</v>
      </c>
      <c r="AY151" s="273" t="s">
        <v>145</v>
      </c>
    </row>
    <row r="152" s="2" customFormat="1" ht="21.75" customHeight="1">
      <c r="A152" s="39"/>
      <c r="B152" s="40"/>
      <c r="C152" s="236" t="s">
        <v>191</v>
      </c>
      <c r="D152" s="236" t="s">
        <v>147</v>
      </c>
      <c r="E152" s="237" t="s">
        <v>449</v>
      </c>
      <c r="F152" s="238" t="s">
        <v>450</v>
      </c>
      <c r="G152" s="239" t="s">
        <v>97</v>
      </c>
      <c r="H152" s="240">
        <v>13.6</v>
      </c>
      <c r="I152" s="241"/>
      <c r="J152" s="242">
        <f>ROUND(I152*H152,2)</f>
        <v>0</v>
      </c>
      <c r="K152" s="238" t="s">
        <v>150</v>
      </c>
      <c r="L152" s="45"/>
      <c r="M152" s="243" t="s">
        <v>1</v>
      </c>
      <c r="N152" s="244" t="s">
        <v>40</v>
      </c>
      <c r="O152" s="92"/>
      <c r="P152" s="245">
        <f>O152*H152</f>
        <v>0</v>
      </c>
      <c r="Q152" s="245">
        <v>0</v>
      </c>
      <c r="R152" s="245">
        <f>Q152*H152</f>
        <v>0</v>
      </c>
      <c r="S152" s="245">
        <v>0</v>
      </c>
      <c r="T152" s="245">
        <f>S152*H152</f>
        <v>0</v>
      </c>
      <c r="U152" s="246" t="s">
        <v>1</v>
      </c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7" t="s">
        <v>151</v>
      </c>
      <c r="AT152" s="247" t="s">
        <v>147</v>
      </c>
      <c r="AU152" s="247" t="s">
        <v>85</v>
      </c>
      <c r="AY152" s="18" t="s">
        <v>145</v>
      </c>
      <c r="BE152" s="248">
        <f>IF(N152="základní",J152,0)</f>
        <v>0</v>
      </c>
      <c r="BF152" s="248">
        <f>IF(N152="snížená",J152,0)</f>
        <v>0</v>
      </c>
      <c r="BG152" s="248">
        <f>IF(N152="zákl. přenesená",J152,0)</f>
        <v>0</v>
      </c>
      <c r="BH152" s="248">
        <f>IF(N152="sníž. přenesená",J152,0)</f>
        <v>0</v>
      </c>
      <c r="BI152" s="248">
        <f>IF(N152="nulová",J152,0)</f>
        <v>0</v>
      </c>
      <c r="BJ152" s="18" t="s">
        <v>83</v>
      </c>
      <c r="BK152" s="248">
        <f>ROUND(I152*H152,2)</f>
        <v>0</v>
      </c>
      <c r="BL152" s="18" t="s">
        <v>151</v>
      </c>
      <c r="BM152" s="247" t="s">
        <v>451</v>
      </c>
    </row>
    <row r="153" s="2" customFormat="1">
      <c r="A153" s="39"/>
      <c r="B153" s="40"/>
      <c r="C153" s="41"/>
      <c r="D153" s="249" t="s">
        <v>153</v>
      </c>
      <c r="E153" s="41"/>
      <c r="F153" s="250" t="s">
        <v>452</v>
      </c>
      <c r="G153" s="41"/>
      <c r="H153" s="41"/>
      <c r="I153" s="146"/>
      <c r="J153" s="41"/>
      <c r="K153" s="41"/>
      <c r="L153" s="45"/>
      <c r="M153" s="251"/>
      <c r="N153" s="252"/>
      <c r="O153" s="92"/>
      <c r="P153" s="92"/>
      <c r="Q153" s="92"/>
      <c r="R153" s="92"/>
      <c r="S153" s="92"/>
      <c r="T153" s="92"/>
      <c r="U153" s="93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153</v>
      </c>
      <c r="AU153" s="18" t="s">
        <v>85</v>
      </c>
    </row>
    <row r="154" s="2" customFormat="1">
      <c r="A154" s="39"/>
      <c r="B154" s="40"/>
      <c r="C154" s="41"/>
      <c r="D154" s="249" t="s">
        <v>250</v>
      </c>
      <c r="E154" s="41"/>
      <c r="F154" s="306" t="s">
        <v>453</v>
      </c>
      <c r="G154" s="41"/>
      <c r="H154" s="41"/>
      <c r="I154" s="146"/>
      <c r="J154" s="41"/>
      <c r="K154" s="41"/>
      <c r="L154" s="45"/>
      <c r="M154" s="251"/>
      <c r="N154" s="252"/>
      <c r="O154" s="92"/>
      <c r="P154" s="92"/>
      <c r="Q154" s="92"/>
      <c r="R154" s="92"/>
      <c r="S154" s="92"/>
      <c r="T154" s="92"/>
      <c r="U154" s="93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250</v>
      </c>
      <c r="AU154" s="18" t="s">
        <v>85</v>
      </c>
    </row>
    <row r="155" s="14" customFormat="1">
      <c r="A155" s="14"/>
      <c r="B155" s="263"/>
      <c r="C155" s="264"/>
      <c r="D155" s="249" t="s">
        <v>155</v>
      </c>
      <c r="E155" s="265" t="s">
        <v>1</v>
      </c>
      <c r="F155" s="266" t="s">
        <v>454</v>
      </c>
      <c r="G155" s="264"/>
      <c r="H155" s="267">
        <v>4</v>
      </c>
      <c r="I155" s="268"/>
      <c r="J155" s="264"/>
      <c r="K155" s="264"/>
      <c r="L155" s="269"/>
      <c r="M155" s="270"/>
      <c r="N155" s="271"/>
      <c r="O155" s="271"/>
      <c r="P155" s="271"/>
      <c r="Q155" s="271"/>
      <c r="R155" s="271"/>
      <c r="S155" s="271"/>
      <c r="T155" s="271"/>
      <c r="U155" s="272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3" t="s">
        <v>155</v>
      </c>
      <c r="AU155" s="273" t="s">
        <v>85</v>
      </c>
      <c r="AV155" s="14" t="s">
        <v>85</v>
      </c>
      <c r="AW155" s="14" t="s">
        <v>32</v>
      </c>
      <c r="AX155" s="14" t="s">
        <v>75</v>
      </c>
      <c r="AY155" s="273" t="s">
        <v>145</v>
      </c>
    </row>
    <row r="156" s="14" customFormat="1">
      <c r="A156" s="14"/>
      <c r="B156" s="263"/>
      <c r="C156" s="264"/>
      <c r="D156" s="249" t="s">
        <v>155</v>
      </c>
      <c r="E156" s="265" t="s">
        <v>1</v>
      </c>
      <c r="F156" s="266" t="s">
        <v>455</v>
      </c>
      <c r="G156" s="264"/>
      <c r="H156" s="267">
        <v>9.5999999999999996</v>
      </c>
      <c r="I156" s="268"/>
      <c r="J156" s="264"/>
      <c r="K156" s="264"/>
      <c r="L156" s="269"/>
      <c r="M156" s="270"/>
      <c r="N156" s="271"/>
      <c r="O156" s="271"/>
      <c r="P156" s="271"/>
      <c r="Q156" s="271"/>
      <c r="R156" s="271"/>
      <c r="S156" s="271"/>
      <c r="T156" s="271"/>
      <c r="U156" s="272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3" t="s">
        <v>155</v>
      </c>
      <c r="AU156" s="273" t="s">
        <v>85</v>
      </c>
      <c r="AV156" s="14" t="s">
        <v>85</v>
      </c>
      <c r="AW156" s="14" t="s">
        <v>32</v>
      </c>
      <c r="AX156" s="14" t="s">
        <v>75</v>
      </c>
      <c r="AY156" s="273" t="s">
        <v>145</v>
      </c>
    </row>
    <row r="157" s="15" customFormat="1">
      <c r="A157" s="15"/>
      <c r="B157" s="274"/>
      <c r="C157" s="275"/>
      <c r="D157" s="249" t="s">
        <v>155</v>
      </c>
      <c r="E157" s="276" t="s">
        <v>420</v>
      </c>
      <c r="F157" s="277" t="s">
        <v>190</v>
      </c>
      <c r="G157" s="275"/>
      <c r="H157" s="278">
        <v>13.6</v>
      </c>
      <c r="I157" s="279"/>
      <c r="J157" s="275"/>
      <c r="K157" s="275"/>
      <c r="L157" s="280"/>
      <c r="M157" s="281"/>
      <c r="N157" s="282"/>
      <c r="O157" s="282"/>
      <c r="P157" s="282"/>
      <c r="Q157" s="282"/>
      <c r="R157" s="282"/>
      <c r="S157" s="282"/>
      <c r="T157" s="282"/>
      <c r="U157" s="283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84" t="s">
        <v>155</v>
      </c>
      <c r="AU157" s="284" t="s">
        <v>85</v>
      </c>
      <c r="AV157" s="15" t="s">
        <v>151</v>
      </c>
      <c r="AW157" s="15" t="s">
        <v>32</v>
      </c>
      <c r="AX157" s="15" t="s">
        <v>83</v>
      </c>
      <c r="AY157" s="284" t="s">
        <v>145</v>
      </c>
    </row>
    <row r="158" s="12" customFormat="1" ht="22.8" customHeight="1">
      <c r="A158" s="12"/>
      <c r="B158" s="220"/>
      <c r="C158" s="221"/>
      <c r="D158" s="222" t="s">
        <v>74</v>
      </c>
      <c r="E158" s="234" t="s">
        <v>85</v>
      </c>
      <c r="F158" s="234" t="s">
        <v>245</v>
      </c>
      <c r="G158" s="221"/>
      <c r="H158" s="221"/>
      <c r="I158" s="224"/>
      <c r="J158" s="235">
        <f>BK158</f>
        <v>0</v>
      </c>
      <c r="K158" s="221"/>
      <c r="L158" s="226"/>
      <c r="M158" s="227"/>
      <c r="N158" s="228"/>
      <c r="O158" s="228"/>
      <c r="P158" s="229">
        <f>SUM(P159:P176)</f>
        <v>0</v>
      </c>
      <c r="Q158" s="228"/>
      <c r="R158" s="229">
        <f>SUM(R159:R176)</f>
        <v>1.0007283</v>
      </c>
      <c r="S158" s="228"/>
      <c r="T158" s="229">
        <f>SUM(T159:T176)</f>
        <v>0</v>
      </c>
      <c r="U158" s="230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31" t="s">
        <v>83</v>
      </c>
      <c r="AT158" s="232" t="s">
        <v>74</v>
      </c>
      <c r="AU158" s="232" t="s">
        <v>83</v>
      </c>
      <c r="AY158" s="231" t="s">
        <v>145</v>
      </c>
      <c r="BK158" s="233">
        <f>SUM(BK159:BK176)</f>
        <v>0</v>
      </c>
    </row>
    <row r="159" s="2" customFormat="1" ht="16.5" customHeight="1">
      <c r="A159" s="39"/>
      <c r="B159" s="40"/>
      <c r="C159" s="236" t="s">
        <v>195</v>
      </c>
      <c r="D159" s="236" t="s">
        <v>147</v>
      </c>
      <c r="E159" s="237" t="s">
        <v>255</v>
      </c>
      <c r="F159" s="238" t="s">
        <v>256</v>
      </c>
      <c r="G159" s="239" t="s">
        <v>97</v>
      </c>
      <c r="H159" s="240">
        <v>6.9139999999999997</v>
      </c>
      <c r="I159" s="241"/>
      <c r="J159" s="242">
        <f>ROUND(I159*H159,2)</f>
        <v>0</v>
      </c>
      <c r="K159" s="238" t="s">
        <v>150</v>
      </c>
      <c r="L159" s="45"/>
      <c r="M159" s="243" t="s">
        <v>1</v>
      </c>
      <c r="N159" s="244" t="s">
        <v>40</v>
      </c>
      <c r="O159" s="92"/>
      <c r="P159" s="245">
        <f>O159*H159</f>
        <v>0</v>
      </c>
      <c r="Q159" s="245">
        <v>0.04095</v>
      </c>
      <c r="R159" s="245">
        <f>Q159*H159</f>
        <v>0.2831283</v>
      </c>
      <c r="S159" s="245">
        <v>0</v>
      </c>
      <c r="T159" s="245">
        <f>S159*H159</f>
        <v>0</v>
      </c>
      <c r="U159" s="246" t="s">
        <v>1</v>
      </c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7" t="s">
        <v>151</v>
      </c>
      <c r="AT159" s="247" t="s">
        <v>147</v>
      </c>
      <c r="AU159" s="247" t="s">
        <v>85</v>
      </c>
      <c r="AY159" s="18" t="s">
        <v>145</v>
      </c>
      <c r="BE159" s="248">
        <f>IF(N159="základní",J159,0)</f>
        <v>0</v>
      </c>
      <c r="BF159" s="248">
        <f>IF(N159="snížená",J159,0)</f>
        <v>0</v>
      </c>
      <c r="BG159" s="248">
        <f>IF(N159="zákl. přenesená",J159,0)</f>
        <v>0</v>
      </c>
      <c r="BH159" s="248">
        <f>IF(N159="sníž. přenesená",J159,0)</f>
        <v>0</v>
      </c>
      <c r="BI159" s="248">
        <f>IF(N159="nulová",J159,0)</f>
        <v>0</v>
      </c>
      <c r="BJ159" s="18" t="s">
        <v>83</v>
      </c>
      <c r="BK159" s="248">
        <f>ROUND(I159*H159,2)</f>
        <v>0</v>
      </c>
      <c r="BL159" s="18" t="s">
        <v>151</v>
      </c>
      <c r="BM159" s="247" t="s">
        <v>456</v>
      </c>
    </row>
    <row r="160" s="2" customFormat="1">
      <c r="A160" s="39"/>
      <c r="B160" s="40"/>
      <c r="C160" s="41"/>
      <c r="D160" s="249" t="s">
        <v>153</v>
      </c>
      <c r="E160" s="41"/>
      <c r="F160" s="250" t="s">
        <v>258</v>
      </c>
      <c r="G160" s="41"/>
      <c r="H160" s="41"/>
      <c r="I160" s="146"/>
      <c r="J160" s="41"/>
      <c r="K160" s="41"/>
      <c r="L160" s="45"/>
      <c r="M160" s="251"/>
      <c r="N160" s="252"/>
      <c r="O160" s="92"/>
      <c r="P160" s="92"/>
      <c r="Q160" s="92"/>
      <c r="R160" s="92"/>
      <c r="S160" s="92"/>
      <c r="T160" s="92"/>
      <c r="U160" s="93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153</v>
      </c>
      <c r="AU160" s="18" t="s">
        <v>85</v>
      </c>
    </row>
    <row r="161" s="2" customFormat="1">
      <c r="A161" s="39"/>
      <c r="B161" s="40"/>
      <c r="C161" s="41"/>
      <c r="D161" s="249" t="s">
        <v>250</v>
      </c>
      <c r="E161" s="41"/>
      <c r="F161" s="306" t="s">
        <v>457</v>
      </c>
      <c r="G161" s="41"/>
      <c r="H161" s="41"/>
      <c r="I161" s="146"/>
      <c r="J161" s="41"/>
      <c r="K161" s="41"/>
      <c r="L161" s="45"/>
      <c r="M161" s="251"/>
      <c r="N161" s="252"/>
      <c r="O161" s="92"/>
      <c r="P161" s="92"/>
      <c r="Q161" s="92"/>
      <c r="R161" s="92"/>
      <c r="S161" s="92"/>
      <c r="T161" s="92"/>
      <c r="U161" s="93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250</v>
      </c>
      <c r="AU161" s="18" t="s">
        <v>85</v>
      </c>
    </row>
    <row r="162" s="13" customFormat="1">
      <c r="A162" s="13"/>
      <c r="B162" s="253"/>
      <c r="C162" s="254"/>
      <c r="D162" s="249" t="s">
        <v>155</v>
      </c>
      <c r="E162" s="255" t="s">
        <v>1</v>
      </c>
      <c r="F162" s="256" t="s">
        <v>458</v>
      </c>
      <c r="G162" s="254"/>
      <c r="H162" s="255" t="s">
        <v>1</v>
      </c>
      <c r="I162" s="257"/>
      <c r="J162" s="254"/>
      <c r="K162" s="254"/>
      <c r="L162" s="258"/>
      <c r="M162" s="259"/>
      <c r="N162" s="260"/>
      <c r="O162" s="260"/>
      <c r="P162" s="260"/>
      <c r="Q162" s="260"/>
      <c r="R162" s="260"/>
      <c r="S162" s="260"/>
      <c r="T162" s="260"/>
      <c r="U162" s="261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2" t="s">
        <v>155</v>
      </c>
      <c r="AU162" s="262" t="s">
        <v>85</v>
      </c>
      <c r="AV162" s="13" t="s">
        <v>83</v>
      </c>
      <c r="AW162" s="13" t="s">
        <v>32</v>
      </c>
      <c r="AX162" s="13" t="s">
        <v>75</v>
      </c>
      <c r="AY162" s="262" t="s">
        <v>145</v>
      </c>
    </row>
    <row r="163" s="14" customFormat="1">
      <c r="A163" s="14"/>
      <c r="B163" s="263"/>
      <c r="C163" s="264"/>
      <c r="D163" s="249" t="s">
        <v>155</v>
      </c>
      <c r="E163" s="265" t="s">
        <v>1</v>
      </c>
      <c r="F163" s="266" t="s">
        <v>459</v>
      </c>
      <c r="G163" s="264"/>
      <c r="H163" s="267">
        <v>1.1040000000000001</v>
      </c>
      <c r="I163" s="268"/>
      <c r="J163" s="264"/>
      <c r="K163" s="264"/>
      <c r="L163" s="269"/>
      <c r="M163" s="270"/>
      <c r="N163" s="271"/>
      <c r="O163" s="271"/>
      <c r="P163" s="271"/>
      <c r="Q163" s="271"/>
      <c r="R163" s="271"/>
      <c r="S163" s="271"/>
      <c r="T163" s="271"/>
      <c r="U163" s="272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3" t="s">
        <v>155</v>
      </c>
      <c r="AU163" s="273" t="s">
        <v>85</v>
      </c>
      <c r="AV163" s="14" t="s">
        <v>85</v>
      </c>
      <c r="AW163" s="14" t="s">
        <v>32</v>
      </c>
      <c r="AX163" s="14" t="s">
        <v>75</v>
      </c>
      <c r="AY163" s="273" t="s">
        <v>145</v>
      </c>
    </row>
    <row r="164" s="13" customFormat="1">
      <c r="A164" s="13"/>
      <c r="B164" s="253"/>
      <c r="C164" s="254"/>
      <c r="D164" s="249" t="s">
        <v>155</v>
      </c>
      <c r="E164" s="255" t="s">
        <v>1</v>
      </c>
      <c r="F164" s="256" t="s">
        <v>460</v>
      </c>
      <c r="G164" s="254"/>
      <c r="H164" s="255" t="s">
        <v>1</v>
      </c>
      <c r="I164" s="257"/>
      <c r="J164" s="254"/>
      <c r="K164" s="254"/>
      <c r="L164" s="258"/>
      <c r="M164" s="259"/>
      <c r="N164" s="260"/>
      <c r="O164" s="260"/>
      <c r="P164" s="260"/>
      <c r="Q164" s="260"/>
      <c r="R164" s="260"/>
      <c r="S164" s="260"/>
      <c r="T164" s="260"/>
      <c r="U164" s="261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2" t="s">
        <v>155</v>
      </c>
      <c r="AU164" s="262" t="s">
        <v>85</v>
      </c>
      <c r="AV164" s="13" t="s">
        <v>83</v>
      </c>
      <c r="AW164" s="13" t="s">
        <v>32</v>
      </c>
      <c r="AX164" s="13" t="s">
        <v>75</v>
      </c>
      <c r="AY164" s="262" t="s">
        <v>145</v>
      </c>
    </row>
    <row r="165" s="14" customFormat="1">
      <c r="A165" s="14"/>
      <c r="B165" s="263"/>
      <c r="C165" s="264"/>
      <c r="D165" s="249" t="s">
        <v>155</v>
      </c>
      <c r="E165" s="265" t="s">
        <v>1</v>
      </c>
      <c r="F165" s="266" t="s">
        <v>461</v>
      </c>
      <c r="G165" s="264"/>
      <c r="H165" s="267">
        <v>5.8099999999999996</v>
      </c>
      <c r="I165" s="268"/>
      <c r="J165" s="264"/>
      <c r="K165" s="264"/>
      <c r="L165" s="269"/>
      <c r="M165" s="270"/>
      <c r="N165" s="271"/>
      <c r="O165" s="271"/>
      <c r="P165" s="271"/>
      <c r="Q165" s="271"/>
      <c r="R165" s="271"/>
      <c r="S165" s="271"/>
      <c r="T165" s="271"/>
      <c r="U165" s="272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3" t="s">
        <v>155</v>
      </c>
      <c r="AU165" s="273" t="s">
        <v>85</v>
      </c>
      <c r="AV165" s="14" t="s">
        <v>85</v>
      </c>
      <c r="AW165" s="14" t="s">
        <v>32</v>
      </c>
      <c r="AX165" s="14" t="s">
        <v>75</v>
      </c>
      <c r="AY165" s="273" t="s">
        <v>145</v>
      </c>
    </row>
    <row r="166" s="15" customFormat="1">
      <c r="A166" s="15"/>
      <c r="B166" s="274"/>
      <c r="C166" s="275"/>
      <c r="D166" s="249" t="s">
        <v>155</v>
      </c>
      <c r="E166" s="276" t="s">
        <v>1</v>
      </c>
      <c r="F166" s="277" t="s">
        <v>190</v>
      </c>
      <c r="G166" s="275"/>
      <c r="H166" s="278">
        <v>6.9139999999999997</v>
      </c>
      <c r="I166" s="279"/>
      <c r="J166" s="275"/>
      <c r="K166" s="275"/>
      <c r="L166" s="280"/>
      <c r="M166" s="281"/>
      <c r="N166" s="282"/>
      <c r="O166" s="282"/>
      <c r="P166" s="282"/>
      <c r="Q166" s="282"/>
      <c r="R166" s="282"/>
      <c r="S166" s="282"/>
      <c r="T166" s="282"/>
      <c r="U166" s="283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84" t="s">
        <v>155</v>
      </c>
      <c r="AU166" s="284" t="s">
        <v>85</v>
      </c>
      <c r="AV166" s="15" t="s">
        <v>151</v>
      </c>
      <c r="AW166" s="15" t="s">
        <v>32</v>
      </c>
      <c r="AX166" s="15" t="s">
        <v>83</v>
      </c>
      <c r="AY166" s="284" t="s">
        <v>145</v>
      </c>
    </row>
    <row r="167" s="2" customFormat="1" ht="21.75" customHeight="1">
      <c r="A167" s="39"/>
      <c r="B167" s="40"/>
      <c r="C167" s="236" t="s">
        <v>204</v>
      </c>
      <c r="D167" s="236" t="s">
        <v>147</v>
      </c>
      <c r="E167" s="237" t="s">
        <v>267</v>
      </c>
      <c r="F167" s="238" t="s">
        <v>268</v>
      </c>
      <c r="G167" s="239" t="s">
        <v>105</v>
      </c>
      <c r="H167" s="240">
        <v>22.5</v>
      </c>
      <c r="I167" s="241"/>
      <c r="J167" s="242">
        <f>ROUND(I167*H167,2)</f>
        <v>0</v>
      </c>
      <c r="K167" s="238" t="s">
        <v>150</v>
      </c>
      <c r="L167" s="45"/>
      <c r="M167" s="243" t="s">
        <v>1</v>
      </c>
      <c r="N167" s="244" t="s">
        <v>40</v>
      </c>
      <c r="O167" s="92"/>
      <c r="P167" s="245">
        <f>O167*H167</f>
        <v>0</v>
      </c>
      <c r="Q167" s="245">
        <v>0</v>
      </c>
      <c r="R167" s="245">
        <f>Q167*H167</f>
        <v>0</v>
      </c>
      <c r="S167" s="245">
        <v>0</v>
      </c>
      <c r="T167" s="245">
        <f>S167*H167</f>
        <v>0</v>
      </c>
      <c r="U167" s="246" t="s">
        <v>1</v>
      </c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7" t="s">
        <v>151</v>
      </c>
      <c r="AT167" s="247" t="s">
        <v>147</v>
      </c>
      <c r="AU167" s="247" t="s">
        <v>85</v>
      </c>
      <c r="AY167" s="18" t="s">
        <v>145</v>
      </c>
      <c r="BE167" s="248">
        <f>IF(N167="základní",J167,0)</f>
        <v>0</v>
      </c>
      <c r="BF167" s="248">
        <f>IF(N167="snížená",J167,0)</f>
        <v>0</v>
      </c>
      <c r="BG167" s="248">
        <f>IF(N167="zákl. přenesená",J167,0)</f>
        <v>0</v>
      </c>
      <c r="BH167" s="248">
        <f>IF(N167="sníž. přenesená",J167,0)</f>
        <v>0</v>
      </c>
      <c r="BI167" s="248">
        <f>IF(N167="nulová",J167,0)</f>
        <v>0</v>
      </c>
      <c r="BJ167" s="18" t="s">
        <v>83</v>
      </c>
      <c r="BK167" s="248">
        <f>ROUND(I167*H167,2)</f>
        <v>0</v>
      </c>
      <c r="BL167" s="18" t="s">
        <v>151</v>
      </c>
      <c r="BM167" s="247" t="s">
        <v>462</v>
      </c>
    </row>
    <row r="168" s="2" customFormat="1">
      <c r="A168" s="39"/>
      <c r="B168" s="40"/>
      <c r="C168" s="41"/>
      <c r="D168" s="249" t="s">
        <v>153</v>
      </c>
      <c r="E168" s="41"/>
      <c r="F168" s="250" t="s">
        <v>270</v>
      </c>
      <c r="G168" s="41"/>
      <c r="H168" s="41"/>
      <c r="I168" s="146"/>
      <c r="J168" s="41"/>
      <c r="K168" s="41"/>
      <c r="L168" s="45"/>
      <c r="M168" s="251"/>
      <c r="N168" s="252"/>
      <c r="O168" s="92"/>
      <c r="P168" s="92"/>
      <c r="Q168" s="92"/>
      <c r="R168" s="92"/>
      <c r="S168" s="92"/>
      <c r="T168" s="92"/>
      <c r="U168" s="93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153</v>
      </c>
      <c r="AU168" s="18" t="s">
        <v>85</v>
      </c>
    </row>
    <row r="169" s="2" customFormat="1">
      <c r="A169" s="39"/>
      <c r="B169" s="40"/>
      <c r="C169" s="41"/>
      <c r="D169" s="249" t="s">
        <v>250</v>
      </c>
      <c r="E169" s="41"/>
      <c r="F169" s="306" t="s">
        <v>457</v>
      </c>
      <c r="G169" s="41"/>
      <c r="H169" s="41"/>
      <c r="I169" s="146"/>
      <c r="J169" s="41"/>
      <c r="K169" s="41"/>
      <c r="L169" s="45"/>
      <c r="M169" s="251"/>
      <c r="N169" s="252"/>
      <c r="O169" s="92"/>
      <c r="P169" s="92"/>
      <c r="Q169" s="92"/>
      <c r="R169" s="92"/>
      <c r="S169" s="92"/>
      <c r="T169" s="92"/>
      <c r="U169" s="93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250</v>
      </c>
      <c r="AU169" s="18" t="s">
        <v>85</v>
      </c>
    </row>
    <row r="170" s="13" customFormat="1">
      <c r="A170" s="13"/>
      <c r="B170" s="253"/>
      <c r="C170" s="254"/>
      <c r="D170" s="249" t="s">
        <v>155</v>
      </c>
      <c r="E170" s="255" t="s">
        <v>1</v>
      </c>
      <c r="F170" s="256" t="s">
        <v>463</v>
      </c>
      <c r="G170" s="254"/>
      <c r="H170" s="255" t="s">
        <v>1</v>
      </c>
      <c r="I170" s="257"/>
      <c r="J170" s="254"/>
      <c r="K170" s="254"/>
      <c r="L170" s="258"/>
      <c r="M170" s="259"/>
      <c r="N170" s="260"/>
      <c r="O170" s="260"/>
      <c r="P170" s="260"/>
      <c r="Q170" s="260"/>
      <c r="R170" s="260"/>
      <c r="S170" s="260"/>
      <c r="T170" s="260"/>
      <c r="U170" s="261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2" t="s">
        <v>155</v>
      </c>
      <c r="AU170" s="262" t="s">
        <v>85</v>
      </c>
      <c r="AV170" s="13" t="s">
        <v>83</v>
      </c>
      <c r="AW170" s="13" t="s">
        <v>32</v>
      </c>
      <c r="AX170" s="13" t="s">
        <v>75</v>
      </c>
      <c r="AY170" s="262" t="s">
        <v>145</v>
      </c>
    </row>
    <row r="171" s="14" customFormat="1">
      <c r="A171" s="14"/>
      <c r="B171" s="263"/>
      <c r="C171" s="264"/>
      <c r="D171" s="249" t="s">
        <v>155</v>
      </c>
      <c r="E171" s="265" t="s">
        <v>1</v>
      </c>
      <c r="F171" s="266" t="s">
        <v>464</v>
      </c>
      <c r="G171" s="264"/>
      <c r="H171" s="267">
        <v>22.5</v>
      </c>
      <c r="I171" s="268"/>
      <c r="J171" s="264"/>
      <c r="K171" s="264"/>
      <c r="L171" s="269"/>
      <c r="M171" s="270"/>
      <c r="N171" s="271"/>
      <c r="O171" s="271"/>
      <c r="P171" s="271"/>
      <c r="Q171" s="271"/>
      <c r="R171" s="271"/>
      <c r="S171" s="271"/>
      <c r="T171" s="271"/>
      <c r="U171" s="272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3" t="s">
        <v>155</v>
      </c>
      <c r="AU171" s="273" t="s">
        <v>85</v>
      </c>
      <c r="AV171" s="14" t="s">
        <v>85</v>
      </c>
      <c r="AW171" s="14" t="s">
        <v>32</v>
      </c>
      <c r="AX171" s="14" t="s">
        <v>83</v>
      </c>
      <c r="AY171" s="273" t="s">
        <v>145</v>
      </c>
    </row>
    <row r="172" s="2" customFormat="1" ht="16.5" customHeight="1">
      <c r="A172" s="39"/>
      <c r="B172" s="40"/>
      <c r="C172" s="285" t="s">
        <v>215</v>
      </c>
      <c r="D172" s="285" t="s">
        <v>192</v>
      </c>
      <c r="E172" s="286" t="s">
        <v>262</v>
      </c>
      <c r="F172" s="287" t="s">
        <v>263</v>
      </c>
      <c r="G172" s="288" t="s">
        <v>97</v>
      </c>
      <c r="H172" s="289">
        <v>1.1040000000000001</v>
      </c>
      <c r="I172" s="290"/>
      <c r="J172" s="291">
        <f>ROUND(I172*H172,2)</f>
        <v>0</v>
      </c>
      <c r="K172" s="287" t="s">
        <v>150</v>
      </c>
      <c r="L172" s="292"/>
      <c r="M172" s="293" t="s">
        <v>1</v>
      </c>
      <c r="N172" s="294" t="s">
        <v>40</v>
      </c>
      <c r="O172" s="92"/>
      <c r="P172" s="245">
        <f>O172*H172</f>
        <v>0</v>
      </c>
      <c r="Q172" s="245">
        <v>0.65000000000000002</v>
      </c>
      <c r="R172" s="245">
        <f>Q172*H172</f>
        <v>0.71760000000000013</v>
      </c>
      <c r="S172" s="245">
        <v>0</v>
      </c>
      <c r="T172" s="245">
        <f>S172*H172</f>
        <v>0</v>
      </c>
      <c r="U172" s="246" t="s">
        <v>1</v>
      </c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7" t="s">
        <v>195</v>
      </c>
      <c r="AT172" s="247" t="s">
        <v>192</v>
      </c>
      <c r="AU172" s="247" t="s">
        <v>85</v>
      </c>
      <c r="AY172" s="18" t="s">
        <v>145</v>
      </c>
      <c r="BE172" s="248">
        <f>IF(N172="základní",J172,0)</f>
        <v>0</v>
      </c>
      <c r="BF172" s="248">
        <f>IF(N172="snížená",J172,0)</f>
        <v>0</v>
      </c>
      <c r="BG172" s="248">
        <f>IF(N172="zákl. přenesená",J172,0)</f>
        <v>0</v>
      </c>
      <c r="BH172" s="248">
        <f>IF(N172="sníž. přenesená",J172,0)</f>
        <v>0</v>
      </c>
      <c r="BI172" s="248">
        <f>IF(N172="nulová",J172,0)</f>
        <v>0</v>
      </c>
      <c r="BJ172" s="18" t="s">
        <v>83</v>
      </c>
      <c r="BK172" s="248">
        <f>ROUND(I172*H172,2)</f>
        <v>0</v>
      </c>
      <c r="BL172" s="18" t="s">
        <v>151</v>
      </c>
      <c r="BM172" s="247" t="s">
        <v>465</v>
      </c>
    </row>
    <row r="173" s="2" customFormat="1">
      <c r="A173" s="39"/>
      <c r="B173" s="40"/>
      <c r="C173" s="41"/>
      <c r="D173" s="249" t="s">
        <v>153</v>
      </c>
      <c r="E173" s="41"/>
      <c r="F173" s="250" t="s">
        <v>263</v>
      </c>
      <c r="G173" s="41"/>
      <c r="H173" s="41"/>
      <c r="I173" s="146"/>
      <c r="J173" s="41"/>
      <c r="K173" s="41"/>
      <c r="L173" s="45"/>
      <c r="M173" s="251"/>
      <c r="N173" s="252"/>
      <c r="O173" s="92"/>
      <c r="P173" s="92"/>
      <c r="Q173" s="92"/>
      <c r="R173" s="92"/>
      <c r="S173" s="92"/>
      <c r="T173" s="92"/>
      <c r="U173" s="93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153</v>
      </c>
      <c r="AU173" s="18" t="s">
        <v>85</v>
      </c>
    </row>
    <row r="174" s="13" customFormat="1">
      <c r="A174" s="13"/>
      <c r="B174" s="253"/>
      <c r="C174" s="254"/>
      <c r="D174" s="249" t="s">
        <v>155</v>
      </c>
      <c r="E174" s="255" t="s">
        <v>1</v>
      </c>
      <c r="F174" s="256" t="s">
        <v>466</v>
      </c>
      <c r="G174" s="254"/>
      <c r="H174" s="255" t="s">
        <v>1</v>
      </c>
      <c r="I174" s="257"/>
      <c r="J174" s="254"/>
      <c r="K174" s="254"/>
      <c r="L174" s="258"/>
      <c r="M174" s="259"/>
      <c r="N174" s="260"/>
      <c r="O174" s="260"/>
      <c r="P174" s="260"/>
      <c r="Q174" s="260"/>
      <c r="R174" s="260"/>
      <c r="S174" s="260"/>
      <c r="T174" s="260"/>
      <c r="U174" s="261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2" t="s">
        <v>155</v>
      </c>
      <c r="AU174" s="262" t="s">
        <v>85</v>
      </c>
      <c r="AV174" s="13" t="s">
        <v>83</v>
      </c>
      <c r="AW174" s="13" t="s">
        <v>32</v>
      </c>
      <c r="AX174" s="13" t="s">
        <v>75</v>
      </c>
      <c r="AY174" s="262" t="s">
        <v>145</v>
      </c>
    </row>
    <row r="175" s="13" customFormat="1">
      <c r="A175" s="13"/>
      <c r="B175" s="253"/>
      <c r="C175" s="254"/>
      <c r="D175" s="249" t="s">
        <v>155</v>
      </c>
      <c r="E175" s="255" t="s">
        <v>1</v>
      </c>
      <c r="F175" s="256" t="s">
        <v>458</v>
      </c>
      <c r="G175" s="254"/>
      <c r="H175" s="255" t="s">
        <v>1</v>
      </c>
      <c r="I175" s="257"/>
      <c r="J175" s="254"/>
      <c r="K175" s="254"/>
      <c r="L175" s="258"/>
      <c r="M175" s="259"/>
      <c r="N175" s="260"/>
      <c r="O175" s="260"/>
      <c r="P175" s="260"/>
      <c r="Q175" s="260"/>
      <c r="R175" s="260"/>
      <c r="S175" s="260"/>
      <c r="T175" s="260"/>
      <c r="U175" s="261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2" t="s">
        <v>155</v>
      </c>
      <c r="AU175" s="262" t="s">
        <v>85</v>
      </c>
      <c r="AV175" s="13" t="s">
        <v>83</v>
      </c>
      <c r="AW175" s="13" t="s">
        <v>32</v>
      </c>
      <c r="AX175" s="13" t="s">
        <v>75</v>
      </c>
      <c r="AY175" s="262" t="s">
        <v>145</v>
      </c>
    </row>
    <row r="176" s="14" customFormat="1">
      <c r="A176" s="14"/>
      <c r="B176" s="263"/>
      <c r="C176" s="264"/>
      <c r="D176" s="249" t="s">
        <v>155</v>
      </c>
      <c r="E176" s="265" t="s">
        <v>1</v>
      </c>
      <c r="F176" s="266" t="s">
        <v>467</v>
      </c>
      <c r="G176" s="264"/>
      <c r="H176" s="267">
        <v>1.1040000000000001</v>
      </c>
      <c r="I176" s="268"/>
      <c r="J176" s="264"/>
      <c r="K176" s="264"/>
      <c r="L176" s="269"/>
      <c r="M176" s="270"/>
      <c r="N176" s="271"/>
      <c r="O176" s="271"/>
      <c r="P176" s="271"/>
      <c r="Q176" s="271"/>
      <c r="R176" s="271"/>
      <c r="S176" s="271"/>
      <c r="T176" s="271"/>
      <c r="U176" s="272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73" t="s">
        <v>155</v>
      </c>
      <c r="AU176" s="273" t="s">
        <v>85</v>
      </c>
      <c r="AV176" s="14" t="s">
        <v>85</v>
      </c>
      <c r="AW176" s="14" t="s">
        <v>32</v>
      </c>
      <c r="AX176" s="14" t="s">
        <v>83</v>
      </c>
      <c r="AY176" s="273" t="s">
        <v>145</v>
      </c>
    </row>
    <row r="177" s="12" customFormat="1" ht="22.8" customHeight="1">
      <c r="A177" s="12"/>
      <c r="B177" s="220"/>
      <c r="C177" s="221"/>
      <c r="D177" s="222" t="s">
        <v>74</v>
      </c>
      <c r="E177" s="234" t="s">
        <v>151</v>
      </c>
      <c r="F177" s="234" t="s">
        <v>307</v>
      </c>
      <c r="G177" s="221"/>
      <c r="H177" s="221"/>
      <c r="I177" s="224"/>
      <c r="J177" s="235">
        <f>BK177</f>
        <v>0</v>
      </c>
      <c r="K177" s="221"/>
      <c r="L177" s="226"/>
      <c r="M177" s="227"/>
      <c r="N177" s="228"/>
      <c r="O177" s="228"/>
      <c r="P177" s="229">
        <f>SUM(P178:P203)</f>
        <v>0</v>
      </c>
      <c r="Q177" s="228"/>
      <c r="R177" s="229">
        <f>SUM(R178:R203)</f>
        <v>1739.5574079999999</v>
      </c>
      <c r="S177" s="228"/>
      <c r="T177" s="229">
        <f>SUM(T178:T203)</f>
        <v>0</v>
      </c>
      <c r="U177" s="230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31" t="s">
        <v>83</v>
      </c>
      <c r="AT177" s="232" t="s">
        <v>74</v>
      </c>
      <c r="AU177" s="232" t="s">
        <v>83</v>
      </c>
      <c r="AY177" s="231" t="s">
        <v>145</v>
      </c>
      <c r="BK177" s="233">
        <f>SUM(BK178:BK203)</f>
        <v>0</v>
      </c>
    </row>
    <row r="178" s="2" customFormat="1" ht="21.75" customHeight="1">
      <c r="A178" s="39"/>
      <c r="B178" s="40"/>
      <c r="C178" s="236" t="s">
        <v>220</v>
      </c>
      <c r="D178" s="236" t="s">
        <v>147</v>
      </c>
      <c r="E178" s="237" t="s">
        <v>468</v>
      </c>
      <c r="F178" s="238" t="s">
        <v>469</v>
      </c>
      <c r="G178" s="239" t="s">
        <v>97</v>
      </c>
      <c r="H178" s="240">
        <v>69</v>
      </c>
      <c r="I178" s="241"/>
      <c r="J178" s="242">
        <f>ROUND(I178*H178,2)</f>
        <v>0</v>
      </c>
      <c r="K178" s="238" t="s">
        <v>150</v>
      </c>
      <c r="L178" s="45"/>
      <c r="M178" s="243" t="s">
        <v>1</v>
      </c>
      <c r="N178" s="244" t="s">
        <v>40</v>
      </c>
      <c r="O178" s="92"/>
      <c r="P178" s="245">
        <f>O178*H178</f>
        <v>0</v>
      </c>
      <c r="Q178" s="245">
        <v>1.8899999999999999</v>
      </c>
      <c r="R178" s="245">
        <f>Q178*H178</f>
        <v>130.41</v>
      </c>
      <c r="S178" s="245">
        <v>0</v>
      </c>
      <c r="T178" s="245">
        <f>S178*H178</f>
        <v>0</v>
      </c>
      <c r="U178" s="246" t="s">
        <v>1</v>
      </c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7" t="s">
        <v>151</v>
      </c>
      <c r="AT178" s="247" t="s">
        <v>147</v>
      </c>
      <c r="AU178" s="247" t="s">
        <v>85</v>
      </c>
      <c r="AY178" s="18" t="s">
        <v>145</v>
      </c>
      <c r="BE178" s="248">
        <f>IF(N178="základní",J178,0)</f>
        <v>0</v>
      </c>
      <c r="BF178" s="248">
        <f>IF(N178="snížená",J178,0)</f>
        <v>0</v>
      </c>
      <c r="BG178" s="248">
        <f>IF(N178="zákl. přenesená",J178,0)</f>
        <v>0</v>
      </c>
      <c r="BH178" s="248">
        <f>IF(N178="sníž. přenesená",J178,0)</f>
        <v>0</v>
      </c>
      <c r="BI178" s="248">
        <f>IF(N178="nulová",J178,0)</f>
        <v>0</v>
      </c>
      <c r="BJ178" s="18" t="s">
        <v>83</v>
      </c>
      <c r="BK178" s="248">
        <f>ROUND(I178*H178,2)</f>
        <v>0</v>
      </c>
      <c r="BL178" s="18" t="s">
        <v>151</v>
      </c>
      <c r="BM178" s="247" t="s">
        <v>470</v>
      </c>
    </row>
    <row r="179" s="2" customFormat="1">
      <c r="A179" s="39"/>
      <c r="B179" s="40"/>
      <c r="C179" s="41"/>
      <c r="D179" s="249" t="s">
        <v>153</v>
      </c>
      <c r="E179" s="41"/>
      <c r="F179" s="250" t="s">
        <v>471</v>
      </c>
      <c r="G179" s="41"/>
      <c r="H179" s="41"/>
      <c r="I179" s="146"/>
      <c r="J179" s="41"/>
      <c r="K179" s="41"/>
      <c r="L179" s="45"/>
      <c r="M179" s="251"/>
      <c r="N179" s="252"/>
      <c r="O179" s="92"/>
      <c r="P179" s="92"/>
      <c r="Q179" s="92"/>
      <c r="R179" s="92"/>
      <c r="S179" s="92"/>
      <c r="T179" s="92"/>
      <c r="U179" s="93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153</v>
      </c>
      <c r="AU179" s="18" t="s">
        <v>85</v>
      </c>
    </row>
    <row r="180" s="13" customFormat="1">
      <c r="A180" s="13"/>
      <c r="B180" s="253"/>
      <c r="C180" s="254"/>
      <c r="D180" s="249" t="s">
        <v>155</v>
      </c>
      <c r="E180" s="255" t="s">
        <v>1</v>
      </c>
      <c r="F180" s="256" t="s">
        <v>472</v>
      </c>
      <c r="G180" s="254"/>
      <c r="H180" s="255" t="s">
        <v>1</v>
      </c>
      <c r="I180" s="257"/>
      <c r="J180" s="254"/>
      <c r="K180" s="254"/>
      <c r="L180" s="258"/>
      <c r="M180" s="259"/>
      <c r="N180" s="260"/>
      <c r="O180" s="260"/>
      <c r="P180" s="260"/>
      <c r="Q180" s="260"/>
      <c r="R180" s="260"/>
      <c r="S180" s="260"/>
      <c r="T180" s="260"/>
      <c r="U180" s="261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2" t="s">
        <v>155</v>
      </c>
      <c r="AU180" s="262" t="s">
        <v>85</v>
      </c>
      <c r="AV180" s="13" t="s">
        <v>83</v>
      </c>
      <c r="AW180" s="13" t="s">
        <v>32</v>
      </c>
      <c r="AX180" s="13" t="s">
        <v>75</v>
      </c>
      <c r="AY180" s="262" t="s">
        <v>145</v>
      </c>
    </row>
    <row r="181" s="14" customFormat="1">
      <c r="A181" s="14"/>
      <c r="B181" s="263"/>
      <c r="C181" s="264"/>
      <c r="D181" s="249" t="s">
        <v>155</v>
      </c>
      <c r="E181" s="265" t="s">
        <v>1</v>
      </c>
      <c r="F181" s="266" t="s">
        <v>473</v>
      </c>
      <c r="G181" s="264"/>
      <c r="H181" s="267">
        <v>69</v>
      </c>
      <c r="I181" s="268"/>
      <c r="J181" s="264"/>
      <c r="K181" s="264"/>
      <c r="L181" s="269"/>
      <c r="M181" s="270"/>
      <c r="N181" s="271"/>
      <c r="O181" s="271"/>
      <c r="P181" s="271"/>
      <c r="Q181" s="271"/>
      <c r="R181" s="271"/>
      <c r="S181" s="271"/>
      <c r="T181" s="271"/>
      <c r="U181" s="272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3" t="s">
        <v>155</v>
      </c>
      <c r="AU181" s="273" t="s">
        <v>85</v>
      </c>
      <c r="AV181" s="14" t="s">
        <v>85</v>
      </c>
      <c r="AW181" s="14" t="s">
        <v>32</v>
      </c>
      <c r="AX181" s="14" t="s">
        <v>83</v>
      </c>
      <c r="AY181" s="273" t="s">
        <v>145</v>
      </c>
    </row>
    <row r="182" s="2" customFormat="1" ht="21.75" customHeight="1">
      <c r="A182" s="39"/>
      <c r="B182" s="40"/>
      <c r="C182" s="236" t="s">
        <v>226</v>
      </c>
      <c r="D182" s="236" t="s">
        <v>147</v>
      </c>
      <c r="E182" s="237" t="s">
        <v>474</v>
      </c>
      <c r="F182" s="238" t="s">
        <v>475</v>
      </c>
      <c r="G182" s="239" t="s">
        <v>97</v>
      </c>
      <c r="H182" s="240">
        <v>69</v>
      </c>
      <c r="I182" s="241"/>
      <c r="J182" s="242">
        <f>ROUND(I182*H182,2)</f>
        <v>0</v>
      </c>
      <c r="K182" s="238" t="s">
        <v>150</v>
      </c>
      <c r="L182" s="45"/>
      <c r="M182" s="243" t="s">
        <v>1</v>
      </c>
      <c r="N182" s="244" t="s">
        <v>40</v>
      </c>
      <c r="O182" s="92"/>
      <c r="P182" s="245">
        <f>O182*H182</f>
        <v>0</v>
      </c>
      <c r="Q182" s="245">
        <v>1.8899999999999999</v>
      </c>
      <c r="R182" s="245">
        <f>Q182*H182</f>
        <v>130.41</v>
      </c>
      <c r="S182" s="245">
        <v>0</v>
      </c>
      <c r="T182" s="245">
        <f>S182*H182</f>
        <v>0</v>
      </c>
      <c r="U182" s="246" t="s">
        <v>1</v>
      </c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7" t="s">
        <v>151</v>
      </c>
      <c r="AT182" s="247" t="s">
        <v>147</v>
      </c>
      <c r="AU182" s="247" t="s">
        <v>85</v>
      </c>
      <c r="AY182" s="18" t="s">
        <v>145</v>
      </c>
      <c r="BE182" s="248">
        <f>IF(N182="základní",J182,0)</f>
        <v>0</v>
      </c>
      <c r="BF182" s="248">
        <f>IF(N182="snížená",J182,0)</f>
        <v>0</v>
      </c>
      <c r="BG182" s="248">
        <f>IF(N182="zákl. přenesená",J182,0)</f>
        <v>0</v>
      </c>
      <c r="BH182" s="248">
        <f>IF(N182="sníž. přenesená",J182,0)</f>
        <v>0</v>
      </c>
      <c r="BI182" s="248">
        <f>IF(N182="nulová",J182,0)</f>
        <v>0</v>
      </c>
      <c r="BJ182" s="18" t="s">
        <v>83</v>
      </c>
      <c r="BK182" s="248">
        <f>ROUND(I182*H182,2)</f>
        <v>0</v>
      </c>
      <c r="BL182" s="18" t="s">
        <v>151</v>
      </c>
      <c r="BM182" s="247" t="s">
        <v>476</v>
      </c>
    </row>
    <row r="183" s="2" customFormat="1">
      <c r="A183" s="39"/>
      <c r="B183" s="40"/>
      <c r="C183" s="41"/>
      <c r="D183" s="249" t="s">
        <v>153</v>
      </c>
      <c r="E183" s="41"/>
      <c r="F183" s="250" t="s">
        <v>477</v>
      </c>
      <c r="G183" s="41"/>
      <c r="H183" s="41"/>
      <c r="I183" s="146"/>
      <c r="J183" s="41"/>
      <c r="K183" s="41"/>
      <c r="L183" s="45"/>
      <c r="M183" s="251"/>
      <c r="N183" s="252"/>
      <c r="O183" s="92"/>
      <c r="P183" s="92"/>
      <c r="Q183" s="92"/>
      <c r="R183" s="92"/>
      <c r="S183" s="92"/>
      <c r="T183" s="92"/>
      <c r="U183" s="93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153</v>
      </c>
      <c r="AU183" s="18" t="s">
        <v>85</v>
      </c>
    </row>
    <row r="184" s="13" customFormat="1">
      <c r="A184" s="13"/>
      <c r="B184" s="253"/>
      <c r="C184" s="254"/>
      <c r="D184" s="249" t="s">
        <v>155</v>
      </c>
      <c r="E184" s="255" t="s">
        <v>1</v>
      </c>
      <c r="F184" s="256" t="s">
        <v>472</v>
      </c>
      <c r="G184" s="254"/>
      <c r="H184" s="255" t="s">
        <v>1</v>
      </c>
      <c r="I184" s="257"/>
      <c r="J184" s="254"/>
      <c r="K184" s="254"/>
      <c r="L184" s="258"/>
      <c r="M184" s="259"/>
      <c r="N184" s="260"/>
      <c r="O184" s="260"/>
      <c r="P184" s="260"/>
      <c r="Q184" s="260"/>
      <c r="R184" s="260"/>
      <c r="S184" s="260"/>
      <c r="T184" s="260"/>
      <c r="U184" s="261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2" t="s">
        <v>155</v>
      </c>
      <c r="AU184" s="262" t="s">
        <v>85</v>
      </c>
      <c r="AV184" s="13" t="s">
        <v>83</v>
      </c>
      <c r="AW184" s="13" t="s">
        <v>32</v>
      </c>
      <c r="AX184" s="13" t="s">
        <v>75</v>
      </c>
      <c r="AY184" s="262" t="s">
        <v>145</v>
      </c>
    </row>
    <row r="185" s="14" customFormat="1">
      <c r="A185" s="14"/>
      <c r="B185" s="263"/>
      <c r="C185" s="264"/>
      <c r="D185" s="249" t="s">
        <v>155</v>
      </c>
      <c r="E185" s="265" t="s">
        <v>1</v>
      </c>
      <c r="F185" s="266" t="s">
        <v>473</v>
      </c>
      <c r="G185" s="264"/>
      <c r="H185" s="267">
        <v>69</v>
      </c>
      <c r="I185" s="268"/>
      <c r="J185" s="264"/>
      <c r="K185" s="264"/>
      <c r="L185" s="269"/>
      <c r="M185" s="270"/>
      <c r="N185" s="271"/>
      <c r="O185" s="271"/>
      <c r="P185" s="271"/>
      <c r="Q185" s="271"/>
      <c r="R185" s="271"/>
      <c r="S185" s="271"/>
      <c r="T185" s="271"/>
      <c r="U185" s="272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73" t="s">
        <v>155</v>
      </c>
      <c r="AU185" s="273" t="s">
        <v>85</v>
      </c>
      <c r="AV185" s="14" t="s">
        <v>85</v>
      </c>
      <c r="AW185" s="14" t="s">
        <v>32</v>
      </c>
      <c r="AX185" s="14" t="s">
        <v>83</v>
      </c>
      <c r="AY185" s="273" t="s">
        <v>145</v>
      </c>
    </row>
    <row r="186" s="2" customFormat="1" ht="21.75" customHeight="1">
      <c r="A186" s="39"/>
      <c r="B186" s="40"/>
      <c r="C186" s="236" t="s">
        <v>233</v>
      </c>
      <c r="D186" s="236" t="s">
        <v>147</v>
      </c>
      <c r="E186" s="237" t="s">
        <v>340</v>
      </c>
      <c r="F186" s="238" t="s">
        <v>341</v>
      </c>
      <c r="G186" s="239" t="s">
        <v>97</v>
      </c>
      <c r="H186" s="240">
        <v>74.560000000000002</v>
      </c>
      <c r="I186" s="241"/>
      <c r="J186" s="242">
        <f>ROUND(I186*H186,2)</f>
        <v>0</v>
      </c>
      <c r="K186" s="238" t="s">
        <v>150</v>
      </c>
      <c r="L186" s="45"/>
      <c r="M186" s="243" t="s">
        <v>1</v>
      </c>
      <c r="N186" s="244" t="s">
        <v>40</v>
      </c>
      <c r="O186" s="92"/>
      <c r="P186" s="245">
        <f>O186*H186</f>
        <v>0</v>
      </c>
      <c r="Q186" s="245">
        <v>1.9967999999999999</v>
      </c>
      <c r="R186" s="245">
        <f>Q186*H186</f>
        <v>148.88140799999999</v>
      </c>
      <c r="S186" s="245">
        <v>0</v>
      </c>
      <c r="T186" s="245">
        <f>S186*H186</f>
        <v>0</v>
      </c>
      <c r="U186" s="246" t="s">
        <v>1</v>
      </c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7" t="s">
        <v>151</v>
      </c>
      <c r="AT186" s="247" t="s">
        <v>147</v>
      </c>
      <c r="AU186" s="247" t="s">
        <v>85</v>
      </c>
      <c r="AY186" s="18" t="s">
        <v>145</v>
      </c>
      <c r="BE186" s="248">
        <f>IF(N186="základní",J186,0)</f>
        <v>0</v>
      </c>
      <c r="BF186" s="248">
        <f>IF(N186="snížená",J186,0)</f>
        <v>0</v>
      </c>
      <c r="BG186" s="248">
        <f>IF(N186="zákl. přenesená",J186,0)</f>
        <v>0</v>
      </c>
      <c r="BH186" s="248">
        <f>IF(N186="sníž. přenesená",J186,0)</f>
        <v>0</v>
      </c>
      <c r="BI186" s="248">
        <f>IF(N186="nulová",J186,0)</f>
        <v>0</v>
      </c>
      <c r="BJ186" s="18" t="s">
        <v>83</v>
      </c>
      <c r="BK186" s="248">
        <f>ROUND(I186*H186,2)</f>
        <v>0</v>
      </c>
      <c r="BL186" s="18" t="s">
        <v>151</v>
      </c>
      <c r="BM186" s="247" t="s">
        <v>478</v>
      </c>
    </row>
    <row r="187" s="2" customFormat="1">
      <c r="A187" s="39"/>
      <c r="B187" s="40"/>
      <c r="C187" s="41"/>
      <c r="D187" s="249" t="s">
        <v>153</v>
      </c>
      <c r="E187" s="41"/>
      <c r="F187" s="250" t="s">
        <v>343</v>
      </c>
      <c r="G187" s="41"/>
      <c r="H187" s="41"/>
      <c r="I187" s="146"/>
      <c r="J187" s="41"/>
      <c r="K187" s="41"/>
      <c r="L187" s="45"/>
      <c r="M187" s="251"/>
      <c r="N187" s="252"/>
      <c r="O187" s="92"/>
      <c r="P187" s="92"/>
      <c r="Q187" s="92"/>
      <c r="R187" s="92"/>
      <c r="S187" s="92"/>
      <c r="T187" s="92"/>
      <c r="U187" s="93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153</v>
      </c>
      <c r="AU187" s="18" t="s">
        <v>85</v>
      </c>
    </row>
    <row r="188" s="13" customFormat="1">
      <c r="A188" s="13"/>
      <c r="B188" s="253"/>
      <c r="C188" s="254"/>
      <c r="D188" s="249" t="s">
        <v>155</v>
      </c>
      <c r="E188" s="255" t="s">
        <v>1</v>
      </c>
      <c r="F188" s="256" t="s">
        <v>479</v>
      </c>
      <c r="G188" s="254"/>
      <c r="H188" s="255" t="s">
        <v>1</v>
      </c>
      <c r="I188" s="257"/>
      <c r="J188" s="254"/>
      <c r="K188" s="254"/>
      <c r="L188" s="258"/>
      <c r="M188" s="259"/>
      <c r="N188" s="260"/>
      <c r="O188" s="260"/>
      <c r="P188" s="260"/>
      <c r="Q188" s="260"/>
      <c r="R188" s="260"/>
      <c r="S188" s="260"/>
      <c r="T188" s="260"/>
      <c r="U188" s="261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2" t="s">
        <v>155</v>
      </c>
      <c r="AU188" s="262" t="s">
        <v>85</v>
      </c>
      <c r="AV188" s="13" t="s">
        <v>83</v>
      </c>
      <c r="AW188" s="13" t="s">
        <v>32</v>
      </c>
      <c r="AX188" s="13" t="s">
        <v>75</v>
      </c>
      <c r="AY188" s="262" t="s">
        <v>145</v>
      </c>
    </row>
    <row r="189" s="14" customFormat="1">
      <c r="A189" s="14"/>
      <c r="B189" s="263"/>
      <c r="C189" s="264"/>
      <c r="D189" s="249" t="s">
        <v>155</v>
      </c>
      <c r="E189" s="265" t="s">
        <v>1</v>
      </c>
      <c r="F189" s="266" t="s">
        <v>480</v>
      </c>
      <c r="G189" s="264"/>
      <c r="H189" s="267">
        <v>64</v>
      </c>
      <c r="I189" s="268"/>
      <c r="J189" s="264"/>
      <c r="K189" s="264"/>
      <c r="L189" s="269"/>
      <c r="M189" s="270"/>
      <c r="N189" s="271"/>
      <c r="O189" s="271"/>
      <c r="P189" s="271"/>
      <c r="Q189" s="271"/>
      <c r="R189" s="271"/>
      <c r="S189" s="271"/>
      <c r="T189" s="271"/>
      <c r="U189" s="272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73" t="s">
        <v>155</v>
      </c>
      <c r="AU189" s="273" t="s">
        <v>85</v>
      </c>
      <c r="AV189" s="14" t="s">
        <v>85</v>
      </c>
      <c r="AW189" s="14" t="s">
        <v>32</v>
      </c>
      <c r="AX189" s="14" t="s">
        <v>75</v>
      </c>
      <c r="AY189" s="273" t="s">
        <v>145</v>
      </c>
    </row>
    <row r="190" s="13" customFormat="1">
      <c r="A190" s="13"/>
      <c r="B190" s="253"/>
      <c r="C190" s="254"/>
      <c r="D190" s="249" t="s">
        <v>155</v>
      </c>
      <c r="E190" s="255" t="s">
        <v>1</v>
      </c>
      <c r="F190" s="256" t="s">
        <v>481</v>
      </c>
      <c r="G190" s="254"/>
      <c r="H190" s="255" t="s">
        <v>1</v>
      </c>
      <c r="I190" s="257"/>
      <c r="J190" s="254"/>
      <c r="K190" s="254"/>
      <c r="L190" s="258"/>
      <c r="M190" s="259"/>
      <c r="N190" s="260"/>
      <c r="O190" s="260"/>
      <c r="P190" s="260"/>
      <c r="Q190" s="260"/>
      <c r="R190" s="260"/>
      <c r="S190" s="260"/>
      <c r="T190" s="260"/>
      <c r="U190" s="261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2" t="s">
        <v>155</v>
      </c>
      <c r="AU190" s="262" t="s">
        <v>85</v>
      </c>
      <c r="AV190" s="13" t="s">
        <v>83</v>
      </c>
      <c r="AW190" s="13" t="s">
        <v>32</v>
      </c>
      <c r="AX190" s="13" t="s">
        <v>75</v>
      </c>
      <c r="AY190" s="262" t="s">
        <v>145</v>
      </c>
    </row>
    <row r="191" s="14" customFormat="1">
      <c r="A191" s="14"/>
      <c r="B191" s="263"/>
      <c r="C191" s="264"/>
      <c r="D191" s="249" t="s">
        <v>155</v>
      </c>
      <c r="E191" s="265" t="s">
        <v>1</v>
      </c>
      <c r="F191" s="266" t="s">
        <v>415</v>
      </c>
      <c r="G191" s="264"/>
      <c r="H191" s="267">
        <v>10.560000000000001</v>
      </c>
      <c r="I191" s="268"/>
      <c r="J191" s="264"/>
      <c r="K191" s="264"/>
      <c r="L191" s="269"/>
      <c r="M191" s="270"/>
      <c r="N191" s="271"/>
      <c r="O191" s="271"/>
      <c r="P191" s="271"/>
      <c r="Q191" s="271"/>
      <c r="R191" s="271"/>
      <c r="S191" s="271"/>
      <c r="T191" s="271"/>
      <c r="U191" s="272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3" t="s">
        <v>155</v>
      </c>
      <c r="AU191" s="273" t="s">
        <v>85</v>
      </c>
      <c r="AV191" s="14" t="s">
        <v>85</v>
      </c>
      <c r="AW191" s="14" t="s">
        <v>32</v>
      </c>
      <c r="AX191" s="14" t="s">
        <v>75</v>
      </c>
      <c r="AY191" s="273" t="s">
        <v>145</v>
      </c>
    </row>
    <row r="192" s="15" customFormat="1">
      <c r="A192" s="15"/>
      <c r="B192" s="274"/>
      <c r="C192" s="275"/>
      <c r="D192" s="249" t="s">
        <v>155</v>
      </c>
      <c r="E192" s="276" t="s">
        <v>1</v>
      </c>
      <c r="F192" s="277" t="s">
        <v>190</v>
      </c>
      <c r="G192" s="275"/>
      <c r="H192" s="278">
        <v>74.560000000000002</v>
      </c>
      <c r="I192" s="279"/>
      <c r="J192" s="275"/>
      <c r="K192" s="275"/>
      <c r="L192" s="280"/>
      <c r="M192" s="281"/>
      <c r="N192" s="282"/>
      <c r="O192" s="282"/>
      <c r="P192" s="282"/>
      <c r="Q192" s="282"/>
      <c r="R192" s="282"/>
      <c r="S192" s="282"/>
      <c r="T192" s="282"/>
      <c r="U192" s="283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84" t="s">
        <v>155</v>
      </c>
      <c r="AU192" s="284" t="s">
        <v>85</v>
      </c>
      <c r="AV192" s="15" t="s">
        <v>151</v>
      </c>
      <c r="AW192" s="15" t="s">
        <v>32</v>
      </c>
      <c r="AX192" s="15" t="s">
        <v>83</v>
      </c>
      <c r="AY192" s="284" t="s">
        <v>145</v>
      </c>
    </row>
    <row r="193" s="2" customFormat="1" ht="16.5" customHeight="1">
      <c r="A193" s="39"/>
      <c r="B193" s="40"/>
      <c r="C193" s="236" t="s">
        <v>240</v>
      </c>
      <c r="D193" s="236" t="s">
        <v>147</v>
      </c>
      <c r="E193" s="237" t="s">
        <v>351</v>
      </c>
      <c r="F193" s="238" t="s">
        <v>352</v>
      </c>
      <c r="G193" s="239" t="s">
        <v>111</v>
      </c>
      <c r="H193" s="240">
        <v>80</v>
      </c>
      <c r="I193" s="241"/>
      <c r="J193" s="242">
        <f>ROUND(I193*H193,2)</f>
        <v>0</v>
      </c>
      <c r="K193" s="238" t="s">
        <v>150</v>
      </c>
      <c r="L193" s="45"/>
      <c r="M193" s="243" t="s">
        <v>1</v>
      </c>
      <c r="N193" s="244" t="s">
        <v>40</v>
      </c>
      <c r="O193" s="92"/>
      <c r="P193" s="245">
        <f>O193*H193</f>
        <v>0</v>
      </c>
      <c r="Q193" s="245">
        <v>0</v>
      </c>
      <c r="R193" s="245">
        <f>Q193*H193</f>
        <v>0</v>
      </c>
      <c r="S193" s="245">
        <v>0</v>
      </c>
      <c r="T193" s="245">
        <f>S193*H193</f>
        <v>0</v>
      </c>
      <c r="U193" s="246" t="s">
        <v>1</v>
      </c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7" t="s">
        <v>151</v>
      </c>
      <c r="AT193" s="247" t="s">
        <v>147</v>
      </c>
      <c r="AU193" s="247" t="s">
        <v>85</v>
      </c>
      <c r="AY193" s="18" t="s">
        <v>145</v>
      </c>
      <c r="BE193" s="248">
        <f>IF(N193="základní",J193,0)</f>
        <v>0</v>
      </c>
      <c r="BF193" s="248">
        <f>IF(N193="snížená",J193,0)</f>
        <v>0</v>
      </c>
      <c r="BG193" s="248">
        <f>IF(N193="zákl. přenesená",J193,0)</f>
        <v>0</v>
      </c>
      <c r="BH193" s="248">
        <f>IF(N193="sníž. přenesená",J193,0)</f>
        <v>0</v>
      </c>
      <c r="BI193" s="248">
        <f>IF(N193="nulová",J193,0)</f>
        <v>0</v>
      </c>
      <c r="BJ193" s="18" t="s">
        <v>83</v>
      </c>
      <c r="BK193" s="248">
        <f>ROUND(I193*H193,2)</f>
        <v>0</v>
      </c>
      <c r="BL193" s="18" t="s">
        <v>151</v>
      </c>
      <c r="BM193" s="247" t="s">
        <v>482</v>
      </c>
    </row>
    <row r="194" s="2" customFormat="1">
      <c r="A194" s="39"/>
      <c r="B194" s="40"/>
      <c r="C194" s="41"/>
      <c r="D194" s="249" t="s">
        <v>153</v>
      </c>
      <c r="E194" s="41"/>
      <c r="F194" s="250" t="s">
        <v>354</v>
      </c>
      <c r="G194" s="41"/>
      <c r="H194" s="41"/>
      <c r="I194" s="146"/>
      <c r="J194" s="41"/>
      <c r="K194" s="41"/>
      <c r="L194" s="45"/>
      <c r="M194" s="251"/>
      <c r="N194" s="252"/>
      <c r="O194" s="92"/>
      <c r="P194" s="92"/>
      <c r="Q194" s="92"/>
      <c r="R194" s="92"/>
      <c r="S194" s="92"/>
      <c r="T194" s="92"/>
      <c r="U194" s="93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153</v>
      </c>
      <c r="AU194" s="18" t="s">
        <v>85</v>
      </c>
    </row>
    <row r="195" s="14" customFormat="1">
      <c r="A195" s="14"/>
      <c r="B195" s="263"/>
      <c r="C195" s="264"/>
      <c r="D195" s="249" t="s">
        <v>155</v>
      </c>
      <c r="E195" s="265" t="s">
        <v>1</v>
      </c>
      <c r="F195" s="266" t="s">
        <v>483</v>
      </c>
      <c r="G195" s="264"/>
      <c r="H195" s="267">
        <v>80</v>
      </c>
      <c r="I195" s="268"/>
      <c r="J195" s="264"/>
      <c r="K195" s="264"/>
      <c r="L195" s="269"/>
      <c r="M195" s="270"/>
      <c r="N195" s="271"/>
      <c r="O195" s="271"/>
      <c r="P195" s="271"/>
      <c r="Q195" s="271"/>
      <c r="R195" s="271"/>
      <c r="S195" s="271"/>
      <c r="T195" s="271"/>
      <c r="U195" s="272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3" t="s">
        <v>155</v>
      </c>
      <c r="AU195" s="273" t="s">
        <v>85</v>
      </c>
      <c r="AV195" s="14" t="s">
        <v>85</v>
      </c>
      <c r="AW195" s="14" t="s">
        <v>32</v>
      </c>
      <c r="AX195" s="14" t="s">
        <v>83</v>
      </c>
      <c r="AY195" s="273" t="s">
        <v>145</v>
      </c>
    </row>
    <row r="196" s="2" customFormat="1" ht="21.75" customHeight="1">
      <c r="A196" s="39"/>
      <c r="B196" s="40"/>
      <c r="C196" s="236" t="s">
        <v>8</v>
      </c>
      <c r="D196" s="236" t="s">
        <v>147</v>
      </c>
      <c r="E196" s="237" t="s">
        <v>484</v>
      </c>
      <c r="F196" s="238" t="s">
        <v>485</v>
      </c>
      <c r="G196" s="239" t="s">
        <v>97</v>
      </c>
      <c r="H196" s="240">
        <v>128</v>
      </c>
      <c r="I196" s="241"/>
      <c r="J196" s="242">
        <f>ROUND(I196*H196,2)</f>
        <v>0</v>
      </c>
      <c r="K196" s="238" t="s">
        <v>150</v>
      </c>
      <c r="L196" s="45"/>
      <c r="M196" s="243" t="s">
        <v>1</v>
      </c>
      <c r="N196" s="244" t="s">
        <v>40</v>
      </c>
      <c r="O196" s="92"/>
      <c r="P196" s="245">
        <f>O196*H196</f>
        <v>0</v>
      </c>
      <c r="Q196" s="245">
        <v>2.052</v>
      </c>
      <c r="R196" s="245">
        <f>Q196*H196</f>
        <v>262.65600000000001</v>
      </c>
      <c r="S196" s="245">
        <v>0</v>
      </c>
      <c r="T196" s="245">
        <f>S196*H196</f>
        <v>0</v>
      </c>
      <c r="U196" s="246" t="s">
        <v>1</v>
      </c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7" t="s">
        <v>151</v>
      </c>
      <c r="AT196" s="247" t="s">
        <v>147</v>
      </c>
      <c r="AU196" s="247" t="s">
        <v>85</v>
      </c>
      <c r="AY196" s="18" t="s">
        <v>145</v>
      </c>
      <c r="BE196" s="248">
        <f>IF(N196="základní",J196,0)</f>
        <v>0</v>
      </c>
      <c r="BF196" s="248">
        <f>IF(N196="snížená",J196,0)</f>
        <v>0</v>
      </c>
      <c r="BG196" s="248">
        <f>IF(N196="zákl. přenesená",J196,0)</f>
        <v>0</v>
      </c>
      <c r="BH196" s="248">
        <f>IF(N196="sníž. přenesená",J196,0)</f>
        <v>0</v>
      </c>
      <c r="BI196" s="248">
        <f>IF(N196="nulová",J196,0)</f>
        <v>0</v>
      </c>
      <c r="BJ196" s="18" t="s">
        <v>83</v>
      </c>
      <c r="BK196" s="248">
        <f>ROUND(I196*H196,2)</f>
        <v>0</v>
      </c>
      <c r="BL196" s="18" t="s">
        <v>151</v>
      </c>
      <c r="BM196" s="247" t="s">
        <v>486</v>
      </c>
    </row>
    <row r="197" s="2" customFormat="1">
      <c r="A197" s="39"/>
      <c r="B197" s="40"/>
      <c r="C197" s="41"/>
      <c r="D197" s="249" t="s">
        <v>153</v>
      </c>
      <c r="E197" s="41"/>
      <c r="F197" s="250" t="s">
        <v>487</v>
      </c>
      <c r="G197" s="41"/>
      <c r="H197" s="41"/>
      <c r="I197" s="146"/>
      <c r="J197" s="41"/>
      <c r="K197" s="41"/>
      <c r="L197" s="45"/>
      <c r="M197" s="251"/>
      <c r="N197" s="252"/>
      <c r="O197" s="92"/>
      <c r="P197" s="92"/>
      <c r="Q197" s="92"/>
      <c r="R197" s="92"/>
      <c r="S197" s="92"/>
      <c r="T197" s="92"/>
      <c r="U197" s="93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153</v>
      </c>
      <c r="AU197" s="18" t="s">
        <v>85</v>
      </c>
    </row>
    <row r="198" s="13" customFormat="1">
      <c r="A198" s="13"/>
      <c r="B198" s="253"/>
      <c r="C198" s="254"/>
      <c r="D198" s="249" t="s">
        <v>155</v>
      </c>
      <c r="E198" s="255" t="s">
        <v>1</v>
      </c>
      <c r="F198" s="256" t="s">
        <v>488</v>
      </c>
      <c r="G198" s="254"/>
      <c r="H198" s="255" t="s">
        <v>1</v>
      </c>
      <c r="I198" s="257"/>
      <c r="J198" s="254"/>
      <c r="K198" s="254"/>
      <c r="L198" s="258"/>
      <c r="M198" s="259"/>
      <c r="N198" s="260"/>
      <c r="O198" s="260"/>
      <c r="P198" s="260"/>
      <c r="Q198" s="260"/>
      <c r="R198" s="260"/>
      <c r="S198" s="260"/>
      <c r="T198" s="260"/>
      <c r="U198" s="261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2" t="s">
        <v>155</v>
      </c>
      <c r="AU198" s="262" t="s">
        <v>85</v>
      </c>
      <c r="AV198" s="13" t="s">
        <v>83</v>
      </c>
      <c r="AW198" s="13" t="s">
        <v>32</v>
      </c>
      <c r="AX198" s="13" t="s">
        <v>75</v>
      </c>
      <c r="AY198" s="262" t="s">
        <v>145</v>
      </c>
    </row>
    <row r="199" s="14" customFormat="1">
      <c r="A199" s="14"/>
      <c r="B199" s="263"/>
      <c r="C199" s="264"/>
      <c r="D199" s="249" t="s">
        <v>155</v>
      </c>
      <c r="E199" s="265" t="s">
        <v>1</v>
      </c>
      <c r="F199" s="266" t="s">
        <v>489</v>
      </c>
      <c r="G199" s="264"/>
      <c r="H199" s="267">
        <v>128</v>
      </c>
      <c r="I199" s="268"/>
      <c r="J199" s="264"/>
      <c r="K199" s="264"/>
      <c r="L199" s="269"/>
      <c r="M199" s="270"/>
      <c r="N199" s="271"/>
      <c r="O199" s="271"/>
      <c r="P199" s="271"/>
      <c r="Q199" s="271"/>
      <c r="R199" s="271"/>
      <c r="S199" s="271"/>
      <c r="T199" s="271"/>
      <c r="U199" s="272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3" t="s">
        <v>155</v>
      </c>
      <c r="AU199" s="273" t="s">
        <v>85</v>
      </c>
      <c r="AV199" s="14" t="s">
        <v>85</v>
      </c>
      <c r="AW199" s="14" t="s">
        <v>32</v>
      </c>
      <c r="AX199" s="14" t="s">
        <v>83</v>
      </c>
      <c r="AY199" s="273" t="s">
        <v>145</v>
      </c>
    </row>
    <row r="200" s="2" customFormat="1" ht="16.5" customHeight="1">
      <c r="A200" s="39"/>
      <c r="B200" s="40"/>
      <c r="C200" s="236" t="s">
        <v>254</v>
      </c>
      <c r="D200" s="236" t="s">
        <v>147</v>
      </c>
      <c r="E200" s="237" t="s">
        <v>490</v>
      </c>
      <c r="F200" s="238" t="s">
        <v>491</v>
      </c>
      <c r="G200" s="239" t="s">
        <v>97</v>
      </c>
      <c r="H200" s="240">
        <v>460</v>
      </c>
      <c r="I200" s="241"/>
      <c r="J200" s="242">
        <f>ROUND(I200*H200,2)</f>
        <v>0</v>
      </c>
      <c r="K200" s="238" t="s">
        <v>150</v>
      </c>
      <c r="L200" s="45"/>
      <c r="M200" s="243" t="s">
        <v>1</v>
      </c>
      <c r="N200" s="244" t="s">
        <v>40</v>
      </c>
      <c r="O200" s="92"/>
      <c r="P200" s="245">
        <f>O200*H200</f>
        <v>0</v>
      </c>
      <c r="Q200" s="245">
        <v>2.3199999999999998</v>
      </c>
      <c r="R200" s="245">
        <f>Q200*H200</f>
        <v>1067.1999999999998</v>
      </c>
      <c r="S200" s="245">
        <v>0</v>
      </c>
      <c r="T200" s="245">
        <f>S200*H200</f>
        <v>0</v>
      </c>
      <c r="U200" s="246" t="s">
        <v>1</v>
      </c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7" t="s">
        <v>151</v>
      </c>
      <c r="AT200" s="247" t="s">
        <v>147</v>
      </c>
      <c r="AU200" s="247" t="s">
        <v>85</v>
      </c>
      <c r="AY200" s="18" t="s">
        <v>145</v>
      </c>
      <c r="BE200" s="248">
        <f>IF(N200="základní",J200,0)</f>
        <v>0</v>
      </c>
      <c r="BF200" s="248">
        <f>IF(N200="snížená",J200,0)</f>
        <v>0</v>
      </c>
      <c r="BG200" s="248">
        <f>IF(N200="zákl. přenesená",J200,0)</f>
        <v>0</v>
      </c>
      <c r="BH200" s="248">
        <f>IF(N200="sníž. přenesená",J200,0)</f>
        <v>0</v>
      </c>
      <c r="BI200" s="248">
        <f>IF(N200="nulová",J200,0)</f>
        <v>0</v>
      </c>
      <c r="BJ200" s="18" t="s">
        <v>83</v>
      </c>
      <c r="BK200" s="248">
        <f>ROUND(I200*H200,2)</f>
        <v>0</v>
      </c>
      <c r="BL200" s="18" t="s">
        <v>151</v>
      </c>
      <c r="BM200" s="247" t="s">
        <v>492</v>
      </c>
    </row>
    <row r="201" s="2" customFormat="1">
      <c r="A201" s="39"/>
      <c r="B201" s="40"/>
      <c r="C201" s="41"/>
      <c r="D201" s="249" t="s">
        <v>153</v>
      </c>
      <c r="E201" s="41"/>
      <c r="F201" s="250" t="s">
        <v>493</v>
      </c>
      <c r="G201" s="41"/>
      <c r="H201" s="41"/>
      <c r="I201" s="146"/>
      <c r="J201" s="41"/>
      <c r="K201" s="41"/>
      <c r="L201" s="45"/>
      <c r="M201" s="251"/>
      <c r="N201" s="252"/>
      <c r="O201" s="92"/>
      <c r="P201" s="92"/>
      <c r="Q201" s="92"/>
      <c r="R201" s="92"/>
      <c r="S201" s="92"/>
      <c r="T201" s="92"/>
      <c r="U201" s="93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153</v>
      </c>
      <c r="AU201" s="18" t="s">
        <v>85</v>
      </c>
    </row>
    <row r="202" s="13" customFormat="1">
      <c r="A202" s="13"/>
      <c r="B202" s="253"/>
      <c r="C202" s="254"/>
      <c r="D202" s="249" t="s">
        <v>155</v>
      </c>
      <c r="E202" s="255" t="s">
        <v>1</v>
      </c>
      <c r="F202" s="256" t="s">
        <v>494</v>
      </c>
      <c r="G202" s="254"/>
      <c r="H202" s="255" t="s">
        <v>1</v>
      </c>
      <c r="I202" s="257"/>
      <c r="J202" s="254"/>
      <c r="K202" s="254"/>
      <c r="L202" s="258"/>
      <c r="M202" s="259"/>
      <c r="N202" s="260"/>
      <c r="O202" s="260"/>
      <c r="P202" s="260"/>
      <c r="Q202" s="260"/>
      <c r="R202" s="260"/>
      <c r="S202" s="260"/>
      <c r="T202" s="260"/>
      <c r="U202" s="261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2" t="s">
        <v>155</v>
      </c>
      <c r="AU202" s="262" t="s">
        <v>85</v>
      </c>
      <c r="AV202" s="13" t="s">
        <v>83</v>
      </c>
      <c r="AW202" s="13" t="s">
        <v>32</v>
      </c>
      <c r="AX202" s="13" t="s">
        <v>75</v>
      </c>
      <c r="AY202" s="262" t="s">
        <v>145</v>
      </c>
    </row>
    <row r="203" s="14" customFormat="1">
      <c r="A203" s="14"/>
      <c r="B203" s="263"/>
      <c r="C203" s="264"/>
      <c r="D203" s="249" t="s">
        <v>155</v>
      </c>
      <c r="E203" s="265" t="s">
        <v>1</v>
      </c>
      <c r="F203" s="266" t="s">
        <v>495</v>
      </c>
      <c r="G203" s="264"/>
      <c r="H203" s="267">
        <v>460</v>
      </c>
      <c r="I203" s="268"/>
      <c r="J203" s="264"/>
      <c r="K203" s="264"/>
      <c r="L203" s="269"/>
      <c r="M203" s="270"/>
      <c r="N203" s="271"/>
      <c r="O203" s="271"/>
      <c r="P203" s="271"/>
      <c r="Q203" s="271"/>
      <c r="R203" s="271"/>
      <c r="S203" s="271"/>
      <c r="T203" s="271"/>
      <c r="U203" s="272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3" t="s">
        <v>155</v>
      </c>
      <c r="AU203" s="273" t="s">
        <v>85</v>
      </c>
      <c r="AV203" s="14" t="s">
        <v>85</v>
      </c>
      <c r="AW203" s="14" t="s">
        <v>32</v>
      </c>
      <c r="AX203" s="14" t="s">
        <v>83</v>
      </c>
      <c r="AY203" s="273" t="s">
        <v>145</v>
      </c>
    </row>
    <row r="204" s="12" customFormat="1" ht="22.8" customHeight="1">
      <c r="A204" s="12"/>
      <c r="B204" s="220"/>
      <c r="C204" s="221"/>
      <c r="D204" s="222" t="s">
        <v>74</v>
      </c>
      <c r="E204" s="234" t="s">
        <v>308</v>
      </c>
      <c r="F204" s="234" t="s">
        <v>309</v>
      </c>
      <c r="G204" s="221"/>
      <c r="H204" s="221"/>
      <c r="I204" s="224"/>
      <c r="J204" s="235">
        <f>BK204</f>
        <v>0</v>
      </c>
      <c r="K204" s="221"/>
      <c r="L204" s="226"/>
      <c r="M204" s="227"/>
      <c r="N204" s="228"/>
      <c r="O204" s="228"/>
      <c r="P204" s="229">
        <f>SUM(P205:P206)</f>
        <v>0</v>
      </c>
      <c r="Q204" s="228"/>
      <c r="R204" s="229">
        <f>SUM(R205:R206)</f>
        <v>0</v>
      </c>
      <c r="S204" s="228"/>
      <c r="T204" s="229">
        <f>SUM(T205:T206)</f>
        <v>0</v>
      </c>
      <c r="U204" s="230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31" t="s">
        <v>83</v>
      </c>
      <c r="AT204" s="232" t="s">
        <v>74</v>
      </c>
      <c r="AU204" s="232" t="s">
        <v>83</v>
      </c>
      <c r="AY204" s="231" t="s">
        <v>145</v>
      </c>
      <c r="BK204" s="233">
        <f>SUM(BK205:BK206)</f>
        <v>0</v>
      </c>
    </row>
    <row r="205" s="2" customFormat="1" ht="16.5" customHeight="1">
      <c r="A205" s="39"/>
      <c r="B205" s="40"/>
      <c r="C205" s="236" t="s">
        <v>261</v>
      </c>
      <c r="D205" s="236" t="s">
        <v>147</v>
      </c>
      <c r="E205" s="237" t="s">
        <v>311</v>
      </c>
      <c r="F205" s="238" t="s">
        <v>312</v>
      </c>
      <c r="G205" s="239" t="s">
        <v>223</v>
      </c>
      <c r="H205" s="240">
        <v>1740.558</v>
      </c>
      <c r="I205" s="241"/>
      <c r="J205" s="242">
        <f>ROUND(I205*H205,2)</f>
        <v>0</v>
      </c>
      <c r="K205" s="238" t="s">
        <v>150</v>
      </c>
      <c r="L205" s="45"/>
      <c r="M205" s="243" t="s">
        <v>1</v>
      </c>
      <c r="N205" s="244" t="s">
        <v>40</v>
      </c>
      <c r="O205" s="92"/>
      <c r="P205" s="245">
        <f>O205*H205</f>
        <v>0</v>
      </c>
      <c r="Q205" s="245">
        <v>0</v>
      </c>
      <c r="R205" s="245">
        <f>Q205*H205</f>
        <v>0</v>
      </c>
      <c r="S205" s="245">
        <v>0</v>
      </c>
      <c r="T205" s="245">
        <f>S205*H205</f>
        <v>0</v>
      </c>
      <c r="U205" s="246" t="s">
        <v>1</v>
      </c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7" t="s">
        <v>151</v>
      </c>
      <c r="AT205" s="247" t="s">
        <v>147</v>
      </c>
      <c r="AU205" s="247" t="s">
        <v>85</v>
      </c>
      <c r="AY205" s="18" t="s">
        <v>145</v>
      </c>
      <c r="BE205" s="248">
        <f>IF(N205="základní",J205,0)</f>
        <v>0</v>
      </c>
      <c r="BF205" s="248">
        <f>IF(N205="snížená",J205,0)</f>
        <v>0</v>
      </c>
      <c r="BG205" s="248">
        <f>IF(N205="zákl. přenesená",J205,0)</f>
        <v>0</v>
      </c>
      <c r="BH205" s="248">
        <f>IF(N205="sníž. přenesená",J205,0)</f>
        <v>0</v>
      </c>
      <c r="BI205" s="248">
        <f>IF(N205="nulová",J205,0)</f>
        <v>0</v>
      </c>
      <c r="BJ205" s="18" t="s">
        <v>83</v>
      </c>
      <c r="BK205" s="248">
        <f>ROUND(I205*H205,2)</f>
        <v>0</v>
      </c>
      <c r="BL205" s="18" t="s">
        <v>151</v>
      </c>
      <c r="BM205" s="247" t="s">
        <v>496</v>
      </c>
    </row>
    <row r="206" s="2" customFormat="1">
      <c r="A206" s="39"/>
      <c r="B206" s="40"/>
      <c r="C206" s="41"/>
      <c r="D206" s="249" t="s">
        <v>153</v>
      </c>
      <c r="E206" s="41"/>
      <c r="F206" s="250" t="s">
        <v>314</v>
      </c>
      <c r="G206" s="41"/>
      <c r="H206" s="41"/>
      <c r="I206" s="146"/>
      <c r="J206" s="41"/>
      <c r="K206" s="41"/>
      <c r="L206" s="45"/>
      <c r="M206" s="251"/>
      <c r="N206" s="252"/>
      <c r="O206" s="92"/>
      <c r="P206" s="92"/>
      <c r="Q206" s="92"/>
      <c r="R206" s="92"/>
      <c r="S206" s="92"/>
      <c r="T206" s="92"/>
      <c r="U206" s="93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153</v>
      </c>
      <c r="AU206" s="18" t="s">
        <v>85</v>
      </c>
    </row>
    <row r="207" s="12" customFormat="1" ht="25.92" customHeight="1">
      <c r="A207" s="12"/>
      <c r="B207" s="220"/>
      <c r="C207" s="221"/>
      <c r="D207" s="222" t="s">
        <v>74</v>
      </c>
      <c r="E207" s="223" t="s">
        <v>497</v>
      </c>
      <c r="F207" s="223" t="s">
        <v>498</v>
      </c>
      <c r="G207" s="221"/>
      <c r="H207" s="221"/>
      <c r="I207" s="224"/>
      <c r="J207" s="225">
        <f>BK207</f>
        <v>0</v>
      </c>
      <c r="K207" s="221"/>
      <c r="L207" s="226"/>
      <c r="M207" s="227"/>
      <c r="N207" s="228"/>
      <c r="O207" s="228"/>
      <c r="P207" s="229">
        <f>P208</f>
        <v>0</v>
      </c>
      <c r="Q207" s="228"/>
      <c r="R207" s="229">
        <f>R208</f>
        <v>4.4645520000000003</v>
      </c>
      <c r="S207" s="228"/>
      <c r="T207" s="229">
        <f>T208</f>
        <v>0</v>
      </c>
      <c r="U207" s="230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31" t="s">
        <v>85</v>
      </c>
      <c r="AT207" s="232" t="s">
        <v>74</v>
      </c>
      <c r="AU207" s="232" t="s">
        <v>75</v>
      </c>
      <c r="AY207" s="231" t="s">
        <v>145</v>
      </c>
      <c r="BK207" s="233">
        <f>BK208</f>
        <v>0</v>
      </c>
    </row>
    <row r="208" s="12" customFormat="1" ht="22.8" customHeight="1">
      <c r="A208" s="12"/>
      <c r="B208" s="220"/>
      <c r="C208" s="221"/>
      <c r="D208" s="222" t="s">
        <v>74</v>
      </c>
      <c r="E208" s="234" t="s">
        <v>499</v>
      </c>
      <c r="F208" s="234" t="s">
        <v>500</v>
      </c>
      <c r="G208" s="221"/>
      <c r="H208" s="221"/>
      <c r="I208" s="224"/>
      <c r="J208" s="235">
        <f>BK208</f>
        <v>0</v>
      </c>
      <c r="K208" s="221"/>
      <c r="L208" s="226"/>
      <c r="M208" s="227"/>
      <c r="N208" s="228"/>
      <c r="O208" s="228"/>
      <c r="P208" s="229">
        <f>SUM(P209:P239)</f>
        <v>0</v>
      </c>
      <c r="Q208" s="228"/>
      <c r="R208" s="229">
        <f>SUM(R209:R239)</f>
        <v>4.4645520000000003</v>
      </c>
      <c r="S208" s="228"/>
      <c r="T208" s="229">
        <f>SUM(T209:T239)</f>
        <v>0</v>
      </c>
      <c r="U208" s="230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31" t="s">
        <v>85</v>
      </c>
      <c r="AT208" s="232" t="s">
        <v>74</v>
      </c>
      <c r="AU208" s="232" t="s">
        <v>83</v>
      </c>
      <c r="AY208" s="231" t="s">
        <v>145</v>
      </c>
      <c r="BK208" s="233">
        <f>SUM(BK209:BK239)</f>
        <v>0</v>
      </c>
    </row>
    <row r="209" s="2" customFormat="1" ht="16.5" customHeight="1">
      <c r="A209" s="39"/>
      <c r="B209" s="40"/>
      <c r="C209" s="236" t="s">
        <v>266</v>
      </c>
      <c r="D209" s="236" t="s">
        <v>147</v>
      </c>
      <c r="E209" s="237" t="s">
        <v>501</v>
      </c>
      <c r="F209" s="238" t="s">
        <v>502</v>
      </c>
      <c r="G209" s="239" t="s">
        <v>229</v>
      </c>
      <c r="H209" s="240">
        <v>27</v>
      </c>
      <c r="I209" s="241"/>
      <c r="J209" s="242">
        <f>ROUND(I209*H209,2)</f>
        <v>0</v>
      </c>
      <c r="K209" s="238" t="s">
        <v>150</v>
      </c>
      <c r="L209" s="45"/>
      <c r="M209" s="243" t="s">
        <v>1</v>
      </c>
      <c r="N209" s="244" t="s">
        <v>40</v>
      </c>
      <c r="O209" s="92"/>
      <c r="P209" s="245">
        <f>O209*H209</f>
        <v>0</v>
      </c>
      <c r="Q209" s="245">
        <v>0.0026700000000000001</v>
      </c>
      <c r="R209" s="245">
        <f>Q209*H209</f>
        <v>0.072090000000000001</v>
      </c>
      <c r="S209" s="245">
        <v>0</v>
      </c>
      <c r="T209" s="245">
        <f>S209*H209</f>
        <v>0</v>
      </c>
      <c r="U209" s="246" t="s">
        <v>1</v>
      </c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7" t="s">
        <v>254</v>
      </c>
      <c r="AT209" s="247" t="s">
        <v>147</v>
      </c>
      <c r="AU209" s="247" t="s">
        <v>85</v>
      </c>
      <c r="AY209" s="18" t="s">
        <v>145</v>
      </c>
      <c r="BE209" s="248">
        <f>IF(N209="základní",J209,0)</f>
        <v>0</v>
      </c>
      <c r="BF209" s="248">
        <f>IF(N209="snížená",J209,0)</f>
        <v>0</v>
      </c>
      <c r="BG209" s="248">
        <f>IF(N209="zákl. přenesená",J209,0)</f>
        <v>0</v>
      </c>
      <c r="BH209" s="248">
        <f>IF(N209="sníž. přenesená",J209,0)</f>
        <v>0</v>
      </c>
      <c r="BI209" s="248">
        <f>IF(N209="nulová",J209,0)</f>
        <v>0</v>
      </c>
      <c r="BJ209" s="18" t="s">
        <v>83</v>
      </c>
      <c r="BK209" s="248">
        <f>ROUND(I209*H209,2)</f>
        <v>0</v>
      </c>
      <c r="BL209" s="18" t="s">
        <v>254</v>
      </c>
      <c r="BM209" s="247" t="s">
        <v>503</v>
      </c>
    </row>
    <row r="210" s="2" customFormat="1">
      <c r="A210" s="39"/>
      <c r="B210" s="40"/>
      <c r="C210" s="41"/>
      <c r="D210" s="249" t="s">
        <v>153</v>
      </c>
      <c r="E210" s="41"/>
      <c r="F210" s="250" t="s">
        <v>504</v>
      </c>
      <c r="G210" s="41"/>
      <c r="H210" s="41"/>
      <c r="I210" s="146"/>
      <c r="J210" s="41"/>
      <c r="K210" s="41"/>
      <c r="L210" s="45"/>
      <c r="M210" s="251"/>
      <c r="N210" s="252"/>
      <c r="O210" s="92"/>
      <c r="P210" s="92"/>
      <c r="Q210" s="92"/>
      <c r="R210" s="92"/>
      <c r="S210" s="92"/>
      <c r="T210" s="92"/>
      <c r="U210" s="93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153</v>
      </c>
      <c r="AU210" s="18" t="s">
        <v>85</v>
      </c>
    </row>
    <row r="211" s="2" customFormat="1">
      <c r="A211" s="39"/>
      <c r="B211" s="40"/>
      <c r="C211" s="41"/>
      <c r="D211" s="249" t="s">
        <v>250</v>
      </c>
      <c r="E211" s="41"/>
      <c r="F211" s="306" t="s">
        <v>457</v>
      </c>
      <c r="G211" s="41"/>
      <c r="H211" s="41"/>
      <c r="I211" s="146"/>
      <c r="J211" s="41"/>
      <c r="K211" s="41"/>
      <c r="L211" s="45"/>
      <c r="M211" s="251"/>
      <c r="N211" s="252"/>
      <c r="O211" s="92"/>
      <c r="P211" s="92"/>
      <c r="Q211" s="92"/>
      <c r="R211" s="92"/>
      <c r="S211" s="92"/>
      <c r="T211" s="92"/>
      <c r="U211" s="93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250</v>
      </c>
      <c r="AU211" s="18" t="s">
        <v>85</v>
      </c>
    </row>
    <row r="212" s="13" customFormat="1">
      <c r="A212" s="13"/>
      <c r="B212" s="253"/>
      <c r="C212" s="254"/>
      <c r="D212" s="249" t="s">
        <v>155</v>
      </c>
      <c r="E212" s="255" t="s">
        <v>1</v>
      </c>
      <c r="F212" s="256" t="s">
        <v>505</v>
      </c>
      <c r="G212" s="254"/>
      <c r="H212" s="255" t="s">
        <v>1</v>
      </c>
      <c r="I212" s="257"/>
      <c r="J212" s="254"/>
      <c r="K212" s="254"/>
      <c r="L212" s="258"/>
      <c r="M212" s="259"/>
      <c r="N212" s="260"/>
      <c r="O212" s="260"/>
      <c r="P212" s="260"/>
      <c r="Q212" s="260"/>
      <c r="R212" s="260"/>
      <c r="S212" s="260"/>
      <c r="T212" s="260"/>
      <c r="U212" s="261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2" t="s">
        <v>155</v>
      </c>
      <c r="AU212" s="262" t="s">
        <v>85</v>
      </c>
      <c r="AV212" s="13" t="s">
        <v>83</v>
      </c>
      <c r="AW212" s="13" t="s">
        <v>32</v>
      </c>
      <c r="AX212" s="13" t="s">
        <v>75</v>
      </c>
      <c r="AY212" s="262" t="s">
        <v>145</v>
      </c>
    </row>
    <row r="213" s="14" customFormat="1">
      <c r="A213" s="14"/>
      <c r="B213" s="263"/>
      <c r="C213" s="264"/>
      <c r="D213" s="249" t="s">
        <v>155</v>
      </c>
      <c r="E213" s="265" t="s">
        <v>1</v>
      </c>
      <c r="F213" s="266" t="s">
        <v>506</v>
      </c>
      <c r="G213" s="264"/>
      <c r="H213" s="267">
        <v>12</v>
      </c>
      <c r="I213" s="268"/>
      <c r="J213" s="264"/>
      <c r="K213" s="264"/>
      <c r="L213" s="269"/>
      <c r="M213" s="270"/>
      <c r="N213" s="271"/>
      <c r="O213" s="271"/>
      <c r="P213" s="271"/>
      <c r="Q213" s="271"/>
      <c r="R213" s="271"/>
      <c r="S213" s="271"/>
      <c r="T213" s="271"/>
      <c r="U213" s="272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73" t="s">
        <v>155</v>
      </c>
      <c r="AU213" s="273" t="s">
        <v>85</v>
      </c>
      <c r="AV213" s="14" t="s">
        <v>85</v>
      </c>
      <c r="AW213" s="14" t="s">
        <v>32</v>
      </c>
      <c r="AX213" s="14" t="s">
        <v>75</v>
      </c>
      <c r="AY213" s="273" t="s">
        <v>145</v>
      </c>
    </row>
    <row r="214" s="14" customFormat="1">
      <c r="A214" s="14"/>
      <c r="B214" s="263"/>
      <c r="C214" s="264"/>
      <c r="D214" s="249" t="s">
        <v>155</v>
      </c>
      <c r="E214" s="265" t="s">
        <v>1</v>
      </c>
      <c r="F214" s="266" t="s">
        <v>507</v>
      </c>
      <c r="G214" s="264"/>
      <c r="H214" s="267">
        <v>15</v>
      </c>
      <c r="I214" s="268"/>
      <c r="J214" s="264"/>
      <c r="K214" s="264"/>
      <c r="L214" s="269"/>
      <c r="M214" s="270"/>
      <c r="N214" s="271"/>
      <c r="O214" s="271"/>
      <c r="P214" s="271"/>
      <c r="Q214" s="271"/>
      <c r="R214" s="271"/>
      <c r="S214" s="271"/>
      <c r="T214" s="271"/>
      <c r="U214" s="272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3" t="s">
        <v>155</v>
      </c>
      <c r="AU214" s="273" t="s">
        <v>85</v>
      </c>
      <c r="AV214" s="14" t="s">
        <v>85</v>
      </c>
      <c r="AW214" s="14" t="s">
        <v>32</v>
      </c>
      <c r="AX214" s="14" t="s">
        <v>75</v>
      </c>
      <c r="AY214" s="273" t="s">
        <v>145</v>
      </c>
    </row>
    <row r="215" s="15" customFormat="1">
      <c r="A215" s="15"/>
      <c r="B215" s="274"/>
      <c r="C215" s="275"/>
      <c r="D215" s="249" t="s">
        <v>155</v>
      </c>
      <c r="E215" s="276" t="s">
        <v>1</v>
      </c>
      <c r="F215" s="277" t="s">
        <v>190</v>
      </c>
      <c r="G215" s="275"/>
      <c r="H215" s="278">
        <v>27</v>
      </c>
      <c r="I215" s="279"/>
      <c r="J215" s="275"/>
      <c r="K215" s="275"/>
      <c r="L215" s="280"/>
      <c r="M215" s="281"/>
      <c r="N215" s="282"/>
      <c r="O215" s="282"/>
      <c r="P215" s="282"/>
      <c r="Q215" s="282"/>
      <c r="R215" s="282"/>
      <c r="S215" s="282"/>
      <c r="T215" s="282"/>
      <c r="U215" s="283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84" t="s">
        <v>155</v>
      </c>
      <c r="AU215" s="284" t="s">
        <v>85</v>
      </c>
      <c r="AV215" s="15" t="s">
        <v>151</v>
      </c>
      <c r="AW215" s="15" t="s">
        <v>32</v>
      </c>
      <c r="AX215" s="15" t="s">
        <v>83</v>
      </c>
      <c r="AY215" s="284" t="s">
        <v>145</v>
      </c>
    </row>
    <row r="216" s="2" customFormat="1" ht="16.5" customHeight="1">
      <c r="A216" s="39"/>
      <c r="B216" s="40"/>
      <c r="C216" s="285" t="s">
        <v>274</v>
      </c>
      <c r="D216" s="285" t="s">
        <v>192</v>
      </c>
      <c r="E216" s="286" t="s">
        <v>508</v>
      </c>
      <c r="F216" s="287" t="s">
        <v>509</v>
      </c>
      <c r="G216" s="288" t="s">
        <v>229</v>
      </c>
      <c r="H216" s="289">
        <v>27</v>
      </c>
      <c r="I216" s="290"/>
      <c r="J216" s="291">
        <f>ROUND(I216*H216,2)</f>
        <v>0</v>
      </c>
      <c r="K216" s="287" t="s">
        <v>150</v>
      </c>
      <c r="L216" s="292"/>
      <c r="M216" s="293" t="s">
        <v>1</v>
      </c>
      <c r="N216" s="294" t="s">
        <v>40</v>
      </c>
      <c r="O216" s="92"/>
      <c r="P216" s="245">
        <f>O216*H216</f>
        <v>0</v>
      </c>
      <c r="Q216" s="245">
        <v>0.00029999999999999997</v>
      </c>
      <c r="R216" s="245">
        <f>Q216*H216</f>
        <v>0.0080999999999999996</v>
      </c>
      <c r="S216" s="245">
        <v>0</v>
      </c>
      <c r="T216" s="245">
        <f>S216*H216</f>
        <v>0</v>
      </c>
      <c r="U216" s="246" t="s">
        <v>1</v>
      </c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7" t="s">
        <v>510</v>
      </c>
      <c r="AT216" s="247" t="s">
        <v>192</v>
      </c>
      <c r="AU216" s="247" t="s">
        <v>85</v>
      </c>
      <c r="AY216" s="18" t="s">
        <v>145</v>
      </c>
      <c r="BE216" s="248">
        <f>IF(N216="základní",J216,0)</f>
        <v>0</v>
      </c>
      <c r="BF216" s="248">
        <f>IF(N216="snížená",J216,0)</f>
        <v>0</v>
      </c>
      <c r="BG216" s="248">
        <f>IF(N216="zákl. přenesená",J216,0)</f>
        <v>0</v>
      </c>
      <c r="BH216" s="248">
        <f>IF(N216="sníž. přenesená",J216,0)</f>
        <v>0</v>
      </c>
      <c r="BI216" s="248">
        <f>IF(N216="nulová",J216,0)</f>
        <v>0</v>
      </c>
      <c r="BJ216" s="18" t="s">
        <v>83</v>
      </c>
      <c r="BK216" s="248">
        <f>ROUND(I216*H216,2)</f>
        <v>0</v>
      </c>
      <c r="BL216" s="18" t="s">
        <v>254</v>
      </c>
      <c r="BM216" s="247" t="s">
        <v>511</v>
      </c>
    </row>
    <row r="217" s="2" customFormat="1">
      <c r="A217" s="39"/>
      <c r="B217" s="40"/>
      <c r="C217" s="41"/>
      <c r="D217" s="249" t="s">
        <v>153</v>
      </c>
      <c r="E217" s="41"/>
      <c r="F217" s="250" t="s">
        <v>509</v>
      </c>
      <c r="G217" s="41"/>
      <c r="H217" s="41"/>
      <c r="I217" s="146"/>
      <c r="J217" s="41"/>
      <c r="K217" s="41"/>
      <c r="L217" s="45"/>
      <c r="M217" s="251"/>
      <c r="N217" s="252"/>
      <c r="O217" s="92"/>
      <c r="P217" s="92"/>
      <c r="Q217" s="92"/>
      <c r="R217" s="92"/>
      <c r="S217" s="92"/>
      <c r="T217" s="92"/>
      <c r="U217" s="93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153</v>
      </c>
      <c r="AU217" s="18" t="s">
        <v>85</v>
      </c>
    </row>
    <row r="218" s="2" customFormat="1" ht="16.5" customHeight="1">
      <c r="A218" s="39"/>
      <c r="B218" s="40"/>
      <c r="C218" s="236" t="s">
        <v>279</v>
      </c>
      <c r="D218" s="236" t="s">
        <v>147</v>
      </c>
      <c r="E218" s="237" t="s">
        <v>512</v>
      </c>
      <c r="F218" s="238" t="s">
        <v>513</v>
      </c>
      <c r="G218" s="239" t="s">
        <v>229</v>
      </c>
      <c r="H218" s="240">
        <v>56</v>
      </c>
      <c r="I218" s="241"/>
      <c r="J218" s="242">
        <f>ROUND(I218*H218,2)</f>
        <v>0</v>
      </c>
      <c r="K218" s="238" t="s">
        <v>150</v>
      </c>
      <c r="L218" s="45"/>
      <c r="M218" s="243" t="s">
        <v>1</v>
      </c>
      <c r="N218" s="244" t="s">
        <v>40</v>
      </c>
      <c r="O218" s="92"/>
      <c r="P218" s="245">
        <f>O218*H218</f>
        <v>0</v>
      </c>
      <c r="Q218" s="245">
        <v>0</v>
      </c>
      <c r="R218" s="245">
        <f>Q218*H218</f>
        <v>0</v>
      </c>
      <c r="S218" s="245">
        <v>0</v>
      </c>
      <c r="T218" s="245">
        <f>S218*H218</f>
        <v>0</v>
      </c>
      <c r="U218" s="246" t="s">
        <v>1</v>
      </c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7" t="s">
        <v>254</v>
      </c>
      <c r="AT218" s="247" t="s">
        <v>147</v>
      </c>
      <c r="AU218" s="247" t="s">
        <v>85</v>
      </c>
      <c r="AY218" s="18" t="s">
        <v>145</v>
      </c>
      <c r="BE218" s="248">
        <f>IF(N218="základní",J218,0)</f>
        <v>0</v>
      </c>
      <c r="BF218" s="248">
        <f>IF(N218="snížená",J218,0)</f>
        <v>0</v>
      </c>
      <c r="BG218" s="248">
        <f>IF(N218="zákl. přenesená",J218,0)</f>
        <v>0</v>
      </c>
      <c r="BH218" s="248">
        <f>IF(N218="sníž. přenesená",J218,0)</f>
        <v>0</v>
      </c>
      <c r="BI218" s="248">
        <f>IF(N218="nulová",J218,0)</f>
        <v>0</v>
      </c>
      <c r="BJ218" s="18" t="s">
        <v>83</v>
      </c>
      <c r="BK218" s="248">
        <f>ROUND(I218*H218,2)</f>
        <v>0</v>
      </c>
      <c r="BL218" s="18" t="s">
        <v>254</v>
      </c>
      <c r="BM218" s="247" t="s">
        <v>514</v>
      </c>
    </row>
    <row r="219" s="2" customFormat="1">
      <c r="A219" s="39"/>
      <c r="B219" s="40"/>
      <c r="C219" s="41"/>
      <c r="D219" s="249" t="s">
        <v>153</v>
      </c>
      <c r="E219" s="41"/>
      <c r="F219" s="250" t="s">
        <v>515</v>
      </c>
      <c r="G219" s="41"/>
      <c r="H219" s="41"/>
      <c r="I219" s="146"/>
      <c r="J219" s="41"/>
      <c r="K219" s="41"/>
      <c r="L219" s="45"/>
      <c r="M219" s="251"/>
      <c r="N219" s="252"/>
      <c r="O219" s="92"/>
      <c r="P219" s="92"/>
      <c r="Q219" s="92"/>
      <c r="R219" s="92"/>
      <c r="S219" s="92"/>
      <c r="T219" s="92"/>
      <c r="U219" s="93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153</v>
      </c>
      <c r="AU219" s="18" t="s">
        <v>85</v>
      </c>
    </row>
    <row r="220" s="13" customFormat="1">
      <c r="A220" s="13"/>
      <c r="B220" s="253"/>
      <c r="C220" s="254"/>
      <c r="D220" s="249" t="s">
        <v>155</v>
      </c>
      <c r="E220" s="255" t="s">
        <v>1</v>
      </c>
      <c r="F220" s="256" t="s">
        <v>516</v>
      </c>
      <c r="G220" s="254"/>
      <c r="H220" s="255" t="s">
        <v>1</v>
      </c>
      <c r="I220" s="257"/>
      <c r="J220" s="254"/>
      <c r="K220" s="254"/>
      <c r="L220" s="258"/>
      <c r="M220" s="259"/>
      <c r="N220" s="260"/>
      <c r="O220" s="260"/>
      <c r="P220" s="260"/>
      <c r="Q220" s="260"/>
      <c r="R220" s="260"/>
      <c r="S220" s="260"/>
      <c r="T220" s="260"/>
      <c r="U220" s="261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2" t="s">
        <v>155</v>
      </c>
      <c r="AU220" s="262" t="s">
        <v>85</v>
      </c>
      <c r="AV220" s="13" t="s">
        <v>83</v>
      </c>
      <c r="AW220" s="13" t="s">
        <v>32</v>
      </c>
      <c r="AX220" s="13" t="s">
        <v>75</v>
      </c>
      <c r="AY220" s="262" t="s">
        <v>145</v>
      </c>
    </row>
    <row r="221" s="14" customFormat="1">
      <c r="A221" s="14"/>
      <c r="B221" s="263"/>
      <c r="C221" s="264"/>
      <c r="D221" s="249" t="s">
        <v>155</v>
      </c>
      <c r="E221" s="265" t="s">
        <v>1</v>
      </c>
      <c r="F221" s="266" t="s">
        <v>517</v>
      </c>
      <c r="G221" s="264"/>
      <c r="H221" s="267">
        <v>36</v>
      </c>
      <c r="I221" s="268"/>
      <c r="J221" s="264"/>
      <c r="K221" s="264"/>
      <c r="L221" s="269"/>
      <c r="M221" s="270"/>
      <c r="N221" s="271"/>
      <c r="O221" s="271"/>
      <c r="P221" s="271"/>
      <c r="Q221" s="271"/>
      <c r="R221" s="271"/>
      <c r="S221" s="271"/>
      <c r="T221" s="271"/>
      <c r="U221" s="272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3" t="s">
        <v>155</v>
      </c>
      <c r="AU221" s="273" t="s">
        <v>85</v>
      </c>
      <c r="AV221" s="14" t="s">
        <v>85</v>
      </c>
      <c r="AW221" s="14" t="s">
        <v>32</v>
      </c>
      <c r="AX221" s="14" t="s">
        <v>75</v>
      </c>
      <c r="AY221" s="273" t="s">
        <v>145</v>
      </c>
    </row>
    <row r="222" s="13" customFormat="1">
      <c r="A222" s="13"/>
      <c r="B222" s="253"/>
      <c r="C222" s="254"/>
      <c r="D222" s="249" t="s">
        <v>155</v>
      </c>
      <c r="E222" s="255" t="s">
        <v>1</v>
      </c>
      <c r="F222" s="256" t="s">
        <v>518</v>
      </c>
      <c r="G222" s="254"/>
      <c r="H222" s="255" t="s">
        <v>1</v>
      </c>
      <c r="I222" s="257"/>
      <c r="J222" s="254"/>
      <c r="K222" s="254"/>
      <c r="L222" s="258"/>
      <c r="M222" s="259"/>
      <c r="N222" s="260"/>
      <c r="O222" s="260"/>
      <c r="P222" s="260"/>
      <c r="Q222" s="260"/>
      <c r="R222" s="260"/>
      <c r="S222" s="260"/>
      <c r="T222" s="260"/>
      <c r="U222" s="261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2" t="s">
        <v>155</v>
      </c>
      <c r="AU222" s="262" t="s">
        <v>85</v>
      </c>
      <c r="AV222" s="13" t="s">
        <v>83</v>
      </c>
      <c r="AW222" s="13" t="s">
        <v>32</v>
      </c>
      <c r="AX222" s="13" t="s">
        <v>75</v>
      </c>
      <c r="AY222" s="262" t="s">
        <v>145</v>
      </c>
    </row>
    <row r="223" s="14" customFormat="1">
      <c r="A223" s="14"/>
      <c r="B223" s="263"/>
      <c r="C223" s="264"/>
      <c r="D223" s="249" t="s">
        <v>155</v>
      </c>
      <c r="E223" s="265" t="s">
        <v>1</v>
      </c>
      <c r="F223" s="266" t="s">
        <v>519</v>
      </c>
      <c r="G223" s="264"/>
      <c r="H223" s="267">
        <v>20</v>
      </c>
      <c r="I223" s="268"/>
      <c r="J223" s="264"/>
      <c r="K223" s="264"/>
      <c r="L223" s="269"/>
      <c r="M223" s="270"/>
      <c r="N223" s="271"/>
      <c r="O223" s="271"/>
      <c r="P223" s="271"/>
      <c r="Q223" s="271"/>
      <c r="R223" s="271"/>
      <c r="S223" s="271"/>
      <c r="T223" s="271"/>
      <c r="U223" s="272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73" t="s">
        <v>155</v>
      </c>
      <c r="AU223" s="273" t="s">
        <v>85</v>
      </c>
      <c r="AV223" s="14" t="s">
        <v>85</v>
      </c>
      <c r="AW223" s="14" t="s">
        <v>32</v>
      </c>
      <c r="AX223" s="14" t="s">
        <v>75</v>
      </c>
      <c r="AY223" s="273" t="s">
        <v>145</v>
      </c>
    </row>
    <row r="224" s="15" customFormat="1">
      <c r="A224" s="15"/>
      <c r="B224" s="274"/>
      <c r="C224" s="275"/>
      <c r="D224" s="249" t="s">
        <v>155</v>
      </c>
      <c r="E224" s="276" t="s">
        <v>1</v>
      </c>
      <c r="F224" s="277" t="s">
        <v>190</v>
      </c>
      <c r="G224" s="275"/>
      <c r="H224" s="278">
        <v>56</v>
      </c>
      <c r="I224" s="279"/>
      <c r="J224" s="275"/>
      <c r="K224" s="275"/>
      <c r="L224" s="280"/>
      <c r="M224" s="281"/>
      <c r="N224" s="282"/>
      <c r="O224" s="282"/>
      <c r="P224" s="282"/>
      <c r="Q224" s="282"/>
      <c r="R224" s="282"/>
      <c r="S224" s="282"/>
      <c r="T224" s="282"/>
      <c r="U224" s="283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84" t="s">
        <v>155</v>
      </c>
      <c r="AU224" s="284" t="s">
        <v>85</v>
      </c>
      <c r="AV224" s="15" t="s">
        <v>151</v>
      </c>
      <c r="AW224" s="15" t="s">
        <v>32</v>
      </c>
      <c r="AX224" s="15" t="s">
        <v>83</v>
      </c>
      <c r="AY224" s="284" t="s">
        <v>145</v>
      </c>
    </row>
    <row r="225" s="2" customFormat="1" ht="16.5" customHeight="1">
      <c r="A225" s="39"/>
      <c r="B225" s="40"/>
      <c r="C225" s="285" t="s">
        <v>7</v>
      </c>
      <c r="D225" s="285" t="s">
        <v>192</v>
      </c>
      <c r="E225" s="286" t="s">
        <v>520</v>
      </c>
      <c r="F225" s="287" t="s">
        <v>521</v>
      </c>
      <c r="G225" s="288" t="s">
        <v>105</v>
      </c>
      <c r="H225" s="289">
        <v>33.200000000000003</v>
      </c>
      <c r="I225" s="290"/>
      <c r="J225" s="291">
        <f>ROUND(I225*H225,2)</f>
        <v>0</v>
      </c>
      <c r="K225" s="287" t="s">
        <v>150</v>
      </c>
      <c r="L225" s="292"/>
      <c r="M225" s="293" t="s">
        <v>1</v>
      </c>
      <c r="N225" s="294" t="s">
        <v>40</v>
      </c>
      <c r="O225" s="92"/>
      <c r="P225" s="245">
        <f>O225*H225</f>
        <v>0</v>
      </c>
      <c r="Q225" s="245">
        <v>0.00016000000000000001</v>
      </c>
      <c r="R225" s="245">
        <f>Q225*H225</f>
        <v>0.0053120000000000007</v>
      </c>
      <c r="S225" s="245">
        <v>0</v>
      </c>
      <c r="T225" s="245">
        <f>S225*H225</f>
        <v>0</v>
      </c>
      <c r="U225" s="246" t="s">
        <v>1</v>
      </c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7" t="s">
        <v>510</v>
      </c>
      <c r="AT225" s="247" t="s">
        <v>192</v>
      </c>
      <c r="AU225" s="247" t="s">
        <v>85</v>
      </c>
      <c r="AY225" s="18" t="s">
        <v>145</v>
      </c>
      <c r="BE225" s="248">
        <f>IF(N225="základní",J225,0)</f>
        <v>0</v>
      </c>
      <c r="BF225" s="248">
        <f>IF(N225="snížená",J225,0)</f>
        <v>0</v>
      </c>
      <c r="BG225" s="248">
        <f>IF(N225="zákl. přenesená",J225,0)</f>
        <v>0</v>
      </c>
      <c r="BH225" s="248">
        <f>IF(N225="sníž. přenesená",J225,0)</f>
        <v>0</v>
      </c>
      <c r="BI225" s="248">
        <f>IF(N225="nulová",J225,0)</f>
        <v>0</v>
      </c>
      <c r="BJ225" s="18" t="s">
        <v>83</v>
      </c>
      <c r="BK225" s="248">
        <f>ROUND(I225*H225,2)</f>
        <v>0</v>
      </c>
      <c r="BL225" s="18" t="s">
        <v>254</v>
      </c>
      <c r="BM225" s="247" t="s">
        <v>522</v>
      </c>
    </row>
    <row r="226" s="2" customFormat="1">
      <c r="A226" s="39"/>
      <c r="B226" s="40"/>
      <c r="C226" s="41"/>
      <c r="D226" s="249" t="s">
        <v>153</v>
      </c>
      <c r="E226" s="41"/>
      <c r="F226" s="250" t="s">
        <v>521</v>
      </c>
      <c r="G226" s="41"/>
      <c r="H226" s="41"/>
      <c r="I226" s="146"/>
      <c r="J226" s="41"/>
      <c r="K226" s="41"/>
      <c r="L226" s="45"/>
      <c r="M226" s="251"/>
      <c r="N226" s="252"/>
      <c r="O226" s="92"/>
      <c r="P226" s="92"/>
      <c r="Q226" s="92"/>
      <c r="R226" s="92"/>
      <c r="S226" s="92"/>
      <c r="T226" s="92"/>
      <c r="U226" s="93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153</v>
      </c>
      <c r="AU226" s="18" t="s">
        <v>85</v>
      </c>
    </row>
    <row r="227" s="14" customFormat="1">
      <c r="A227" s="14"/>
      <c r="B227" s="263"/>
      <c r="C227" s="264"/>
      <c r="D227" s="249" t="s">
        <v>155</v>
      </c>
      <c r="E227" s="265" t="s">
        <v>1</v>
      </c>
      <c r="F227" s="266" t="s">
        <v>523</v>
      </c>
      <c r="G227" s="264"/>
      <c r="H227" s="267">
        <v>25.199999999999999</v>
      </c>
      <c r="I227" s="268"/>
      <c r="J227" s="264"/>
      <c r="K227" s="264"/>
      <c r="L227" s="269"/>
      <c r="M227" s="270"/>
      <c r="N227" s="271"/>
      <c r="O227" s="271"/>
      <c r="P227" s="271"/>
      <c r="Q227" s="271"/>
      <c r="R227" s="271"/>
      <c r="S227" s="271"/>
      <c r="T227" s="271"/>
      <c r="U227" s="272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73" t="s">
        <v>155</v>
      </c>
      <c r="AU227" s="273" t="s">
        <v>85</v>
      </c>
      <c r="AV227" s="14" t="s">
        <v>85</v>
      </c>
      <c r="AW227" s="14" t="s">
        <v>32</v>
      </c>
      <c r="AX227" s="14" t="s">
        <v>75</v>
      </c>
      <c r="AY227" s="273" t="s">
        <v>145</v>
      </c>
    </row>
    <row r="228" s="14" customFormat="1">
      <c r="A228" s="14"/>
      <c r="B228" s="263"/>
      <c r="C228" s="264"/>
      <c r="D228" s="249" t="s">
        <v>155</v>
      </c>
      <c r="E228" s="265" t="s">
        <v>1</v>
      </c>
      <c r="F228" s="266" t="s">
        <v>524</v>
      </c>
      <c r="G228" s="264"/>
      <c r="H228" s="267">
        <v>8</v>
      </c>
      <c r="I228" s="268"/>
      <c r="J228" s="264"/>
      <c r="K228" s="264"/>
      <c r="L228" s="269"/>
      <c r="M228" s="270"/>
      <c r="N228" s="271"/>
      <c r="O228" s="271"/>
      <c r="P228" s="271"/>
      <c r="Q228" s="271"/>
      <c r="R228" s="271"/>
      <c r="S228" s="271"/>
      <c r="T228" s="271"/>
      <c r="U228" s="272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73" t="s">
        <v>155</v>
      </c>
      <c r="AU228" s="273" t="s">
        <v>85</v>
      </c>
      <c r="AV228" s="14" t="s">
        <v>85</v>
      </c>
      <c r="AW228" s="14" t="s">
        <v>32</v>
      </c>
      <c r="AX228" s="14" t="s">
        <v>75</v>
      </c>
      <c r="AY228" s="273" t="s">
        <v>145</v>
      </c>
    </row>
    <row r="229" s="15" customFormat="1">
      <c r="A229" s="15"/>
      <c r="B229" s="274"/>
      <c r="C229" s="275"/>
      <c r="D229" s="249" t="s">
        <v>155</v>
      </c>
      <c r="E229" s="276" t="s">
        <v>1</v>
      </c>
      <c r="F229" s="277" t="s">
        <v>190</v>
      </c>
      <c r="G229" s="275"/>
      <c r="H229" s="278">
        <v>33.200000000000003</v>
      </c>
      <c r="I229" s="279"/>
      <c r="J229" s="275"/>
      <c r="K229" s="275"/>
      <c r="L229" s="280"/>
      <c r="M229" s="281"/>
      <c r="N229" s="282"/>
      <c r="O229" s="282"/>
      <c r="P229" s="282"/>
      <c r="Q229" s="282"/>
      <c r="R229" s="282"/>
      <c r="S229" s="282"/>
      <c r="T229" s="282"/>
      <c r="U229" s="283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84" t="s">
        <v>155</v>
      </c>
      <c r="AU229" s="284" t="s">
        <v>85</v>
      </c>
      <c r="AV229" s="15" t="s">
        <v>151</v>
      </c>
      <c r="AW229" s="15" t="s">
        <v>32</v>
      </c>
      <c r="AX229" s="15" t="s">
        <v>83</v>
      </c>
      <c r="AY229" s="284" t="s">
        <v>145</v>
      </c>
    </row>
    <row r="230" s="2" customFormat="1" ht="21.75" customHeight="1">
      <c r="A230" s="39"/>
      <c r="B230" s="40"/>
      <c r="C230" s="236" t="s">
        <v>297</v>
      </c>
      <c r="D230" s="236" t="s">
        <v>147</v>
      </c>
      <c r="E230" s="237" t="s">
        <v>525</v>
      </c>
      <c r="F230" s="238" t="s">
        <v>526</v>
      </c>
      <c r="G230" s="239" t="s">
        <v>105</v>
      </c>
      <c r="H230" s="240">
        <v>88</v>
      </c>
      <c r="I230" s="241"/>
      <c r="J230" s="242">
        <f>ROUND(I230*H230,2)</f>
        <v>0</v>
      </c>
      <c r="K230" s="238" t="s">
        <v>150</v>
      </c>
      <c r="L230" s="45"/>
      <c r="M230" s="243" t="s">
        <v>1</v>
      </c>
      <c r="N230" s="244" t="s">
        <v>40</v>
      </c>
      <c r="O230" s="92"/>
      <c r="P230" s="245">
        <f>O230*H230</f>
        <v>0</v>
      </c>
      <c r="Q230" s="245">
        <v>0</v>
      </c>
      <c r="R230" s="245">
        <f>Q230*H230</f>
        <v>0</v>
      </c>
      <c r="S230" s="245">
        <v>0</v>
      </c>
      <c r="T230" s="245">
        <f>S230*H230</f>
        <v>0</v>
      </c>
      <c r="U230" s="246" t="s">
        <v>1</v>
      </c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7" t="s">
        <v>254</v>
      </c>
      <c r="AT230" s="247" t="s">
        <v>147</v>
      </c>
      <c r="AU230" s="247" t="s">
        <v>85</v>
      </c>
      <c r="AY230" s="18" t="s">
        <v>145</v>
      </c>
      <c r="BE230" s="248">
        <f>IF(N230="základní",J230,0)</f>
        <v>0</v>
      </c>
      <c r="BF230" s="248">
        <f>IF(N230="snížená",J230,0)</f>
        <v>0</v>
      </c>
      <c r="BG230" s="248">
        <f>IF(N230="zákl. přenesená",J230,0)</f>
        <v>0</v>
      </c>
      <c r="BH230" s="248">
        <f>IF(N230="sníž. přenesená",J230,0)</f>
        <v>0</v>
      </c>
      <c r="BI230" s="248">
        <f>IF(N230="nulová",J230,0)</f>
        <v>0</v>
      </c>
      <c r="BJ230" s="18" t="s">
        <v>83</v>
      </c>
      <c r="BK230" s="248">
        <f>ROUND(I230*H230,2)</f>
        <v>0</v>
      </c>
      <c r="BL230" s="18" t="s">
        <v>254</v>
      </c>
      <c r="BM230" s="247" t="s">
        <v>527</v>
      </c>
    </row>
    <row r="231" s="2" customFormat="1">
      <c r="A231" s="39"/>
      <c r="B231" s="40"/>
      <c r="C231" s="41"/>
      <c r="D231" s="249" t="s">
        <v>153</v>
      </c>
      <c r="E231" s="41"/>
      <c r="F231" s="250" t="s">
        <v>528</v>
      </c>
      <c r="G231" s="41"/>
      <c r="H231" s="41"/>
      <c r="I231" s="146"/>
      <c r="J231" s="41"/>
      <c r="K231" s="41"/>
      <c r="L231" s="45"/>
      <c r="M231" s="251"/>
      <c r="N231" s="252"/>
      <c r="O231" s="92"/>
      <c r="P231" s="92"/>
      <c r="Q231" s="92"/>
      <c r="R231" s="92"/>
      <c r="S231" s="92"/>
      <c r="T231" s="92"/>
      <c r="U231" s="93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153</v>
      </c>
      <c r="AU231" s="18" t="s">
        <v>85</v>
      </c>
    </row>
    <row r="232" s="13" customFormat="1">
      <c r="A232" s="13"/>
      <c r="B232" s="253"/>
      <c r="C232" s="254"/>
      <c r="D232" s="249" t="s">
        <v>155</v>
      </c>
      <c r="E232" s="255" t="s">
        <v>1</v>
      </c>
      <c r="F232" s="256" t="s">
        <v>529</v>
      </c>
      <c r="G232" s="254"/>
      <c r="H232" s="255" t="s">
        <v>1</v>
      </c>
      <c r="I232" s="257"/>
      <c r="J232" s="254"/>
      <c r="K232" s="254"/>
      <c r="L232" s="258"/>
      <c r="M232" s="259"/>
      <c r="N232" s="260"/>
      <c r="O232" s="260"/>
      <c r="P232" s="260"/>
      <c r="Q232" s="260"/>
      <c r="R232" s="260"/>
      <c r="S232" s="260"/>
      <c r="T232" s="260"/>
      <c r="U232" s="261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2" t="s">
        <v>155</v>
      </c>
      <c r="AU232" s="262" t="s">
        <v>85</v>
      </c>
      <c r="AV232" s="13" t="s">
        <v>83</v>
      </c>
      <c r="AW232" s="13" t="s">
        <v>32</v>
      </c>
      <c r="AX232" s="13" t="s">
        <v>75</v>
      </c>
      <c r="AY232" s="262" t="s">
        <v>145</v>
      </c>
    </row>
    <row r="233" s="14" customFormat="1">
      <c r="A233" s="14"/>
      <c r="B233" s="263"/>
      <c r="C233" s="264"/>
      <c r="D233" s="249" t="s">
        <v>155</v>
      </c>
      <c r="E233" s="265" t="s">
        <v>1</v>
      </c>
      <c r="F233" s="266" t="s">
        <v>530</v>
      </c>
      <c r="G233" s="264"/>
      <c r="H233" s="267">
        <v>88</v>
      </c>
      <c r="I233" s="268"/>
      <c r="J233" s="264"/>
      <c r="K233" s="264"/>
      <c r="L233" s="269"/>
      <c r="M233" s="270"/>
      <c r="N233" s="271"/>
      <c r="O233" s="271"/>
      <c r="P233" s="271"/>
      <c r="Q233" s="271"/>
      <c r="R233" s="271"/>
      <c r="S233" s="271"/>
      <c r="T233" s="271"/>
      <c r="U233" s="272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73" t="s">
        <v>155</v>
      </c>
      <c r="AU233" s="273" t="s">
        <v>85</v>
      </c>
      <c r="AV233" s="14" t="s">
        <v>85</v>
      </c>
      <c r="AW233" s="14" t="s">
        <v>32</v>
      </c>
      <c r="AX233" s="14" t="s">
        <v>83</v>
      </c>
      <c r="AY233" s="273" t="s">
        <v>145</v>
      </c>
    </row>
    <row r="234" s="2" customFormat="1" ht="16.5" customHeight="1">
      <c r="A234" s="39"/>
      <c r="B234" s="40"/>
      <c r="C234" s="285" t="s">
        <v>302</v>
      </c>
      <c r="D234" s="285" t="s">
        <v>192</v>
      </c>
      <c r="E234" s="286" t="s">
        <v>531</v>
      </c>
      <c r="F234" s="287" t="s">
        <v>263</v>
      </c>
      <c r="G234" s="288" t="s">
        <v>97</v>
      </c>
      <c r="H234" s="289">
        <v>6.7370000000000001</v>
      </c>
      <c r="I234" s="290"/>
      <c r="J234" s="291">
        <f>ROUND(I234*H234,2)</f>
        <v>0</v>
      </c>
      <c r="K234" s="287" t="s">
        <v>150</v>
      </c>
      <c r="L234" s="292"/>
      <c r="M234" s="293" t="s">
        <v>1</v>
      </c>
      <c r="N234" s="294" t="s">
        <v>40</v>
      </c>
      <c r="O234" s="92"/>
      <c r="P234" s="245">
        <f>O234*H234</f>
        <v>0</v>
      </c>
      <c r="Q234" s="245">
        <v>0.65000000000000002</v>
      </c>
      <c r="R234" s="245">
        <f>Q234*H234</f>
        <v>4.3790500000000003</v>
      </c>
      <c r="S234" s="245">
        <v>0</v>
      </c>
      <c r="T234" s="245">
        <f>S234*H234</f>
        <v>0</v>
      </c>
      <c r="U234" s="246" t="s">
        <v>1</v>
      </c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7" t="s">
        <v>510</v>
      </c>
      <c r="AT234" s="247" t="s">
        <v>192</v>
      </c>
      <c r="AU234" s="247" t="s">
        <v>85</v>
      </c>
      <c r="AY234" s="18" t="s">
        <v>145</v>
      </c>
      <c r="BE234" s="248">
        <f>IF(N234="základní",J234,0)</f>
        <v>0</v>
      </c>
      <c r="BF234" s="248">
        <f>IF(N234="snížená",J234,0)</f>
        <v>0</v>
      </c>
      <c r="BG234" s="248">
        <f>IF(N234="zákl. přenesená",J234,0)</f>
        <v>0</v>
      </c>
      <c r="BH234" s="248">
        <f>IF(N234="sníž. přenesená",J234,0)</f>
        <v>0</v>
      </c>
      <c r="BI234" s="248">
        <f>IF(N234="nulová",J234,0)</f>
        <v>0</v>
      </c>
      <c r="BJ234" s="18" t="s">
        <v>83</v>
      </c>
      <c r="BK234" s="248">
        <f>ROUND(I234*H234,2)</f>
        <v>0</v>
      </c>
      <c r="BL234" s="18" t="s">
        <v>254</v>
      </c>
      <c r="BM234" s="247" t="s">
        <v>532</v>
      </c>
    </row>
    <row r="235" s="2" customFormat="1">
      <c r="A235" s="39"/>
      <c r="B235" s="40"/>
      <c r="C235" s="41"/>
      <c r="D235" s="249" t="s">
        <v>153</v>
      </c>
      <c r="E235" s="41"/>
      <c r="F235" s="250" t="s">
        <v>263</v>
      </c>
      <c r="G235" s="41"/>
      <c r="H235" s="41"/>
      <c r="I235" s="146"/>
      <c r="J235" s="41"/>
      <c r="K235" s="41"/>
      <c r="L235" s="45"/>
      <c r="M235" s="251"/>
      <c r="N235" s="252"/>
      <c r="O235" s="92"/>
      <c r="P235" s="92"/>
      <c r="Q235" s="92"/>
      <c r="R235" s="92"/>
      <c r="S235" s="92"/>
      <c r="T235" s="92"/>
      <c r="U235" s="93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153</v>
      </c>
      <c r="AU235" s="18" t="s">
        <v>85</v>
      </c>
    </row>
    <row r="236" s="13" customFormat="1">
      <c r="A236" s="13"/>
      <c r="B236" s="253"/>
      <c r="C236" s="254"/>
      <c r="D236" s="249" t="s">
        <v>155</v>
      </c>
      <c r="E236" s="255" t="s">
        <v>1</v>
      </c>
      <c r="F236" s="256" t="s">
        <v>533</v>
      </c>
      <c r="G236" s="254"/>
      <c r="H236" s="255" t="s">
        <v>1</v>
      </c>
      <c r="I236" s="257"/>
      <c r="J236" s="254"/>
      <c r="K236" s="254"/>
      <c r="L236" s="258"/>
      <c r="M236" s="259"/>
      <c r="N236" s="260"/>
      <c r="O236" s="260"/>
      <c r="P236" s="260"/>
      <c r="Q236" s="260"/>
      <c r="R236" s="260"/>
      <c r="S236" s="260"/>
      <c r="T236" s="260"/>
      <c r="U236" s="261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2" t="s">
        <v>155</v>
      </c>
      <c r="AU236" s="262" t="s">
        <v>85</v>
      </c>
      <c r="AV236" s="13" t="s">
        <v>83</v>
      </c>
      <c r="AW236" s="13" t="s">
        <v>32</v>
      </c>
      <c r="AX236" s="13" t="s">
        <v>75</v>
      </c>
      <c r="AY236" s="262" t="s">
        <v>145</v>
      </c>
    </row>
    <row r="237" s="14" customFormat="1">
      <c r="A237" s="14"/>
      <c r="B237" s="263"/>
      <c r="C237" s="264"/>
      <c r="D237" s="249" t="s">
        <v>155</v>
      </c>
      <c r="E237" s="265" t="s">
        <v>1</v>
      </c>
      <c r="F237" s="266" t="s">
        <v>534</v>
      </c>
      <c r="G237" s="264"/>
      <c r="H237" s="267">
        <v>6.7370000000000001</v>
      </c>
      <c r="I237" s="268"/>
      <c r="J237" s="264"/>
      <c r="K237" s="264"/>
      <c r="L237" s="269"/>
      <c r="M237" s="270"/>
      <c r="N237" s="271"/>
      <c r="O237" s="271"/>
      <c r="P237" s="271"/>
      <c r="Q237" s="271"/>
      <c r="R237" s="271"/>
      <c r="S237" s="271"/>
      <c r="T237" s="271"/>
      <c r="U237" s="272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73" t="s">
        <v>155</v>
      </c>
      <c r="AU237" s="273" t="s">
        <v>85</v>
      </c>
      <c r="AV237" s="14" t="s">
        <v>85</v>
      </c>
      <c r="AW237" s="14" t="s">
        <v>32</v>
      </c>
      <c r="AX237" s="14" t="s">
        <v>83</v>
      </c>
      <c r="AY237" s="273" t="s">
        <v>145</v>
      </c>
    </row>
    <row r="238" s="2" customFormat="1" ht="21.75" customHeight="1">
      <c r="A238" s="39"/>
      <c r="B238" s="40"/>
      <c r="C238" s="236" t="s">
        <v>310</v>
      </c>
      <c r="D238" s="236" t="s">
        <v>147</v>
      </c>
      <c r="E238" s="237" t="s">
        <v>535</v>
      </c>
      <c r="F238" s="238" t="s">
        <v>536</v>
      </c>
      <c r="G238" s="239" t="s">
        <v>223</v>
      </c>
      <c r="H238" s="240">
        <v>4.4649999999999999</v>
      </c>
      <c r="I238" s="241"/>
      <c r="J238" s="242">
        <f>ROUND(I238*H238,2)</f>
        <v>0</v>
      </c>
      <c r="K238" s="238" t="s">
        <v>150</v>
      </c>
      <c r="L238" s="45"/>
      <c r="M238" s="243" t="s">
        <v>1</v>
      </c>
      <c r="N238" s="244" t="s">
        <v>40</v>
      </c>
      <c r="O238" s="92"/>
      <c r="P238" s="245">
        <f>O238*H238</f>
        <v>0</v>
      </c>
      <c r="Q238" s="245">
        <v>0</v>
      </c>
      <c r="R238" s="245">
        <f>Q238*H238</f>
        <v>0</v>
      </c>
      <c r="S238" s="245">
        <v>0</v>
      </c>
      <c r="T238" s="245">
        <f>S238*H238</f>
        <v>0</v>
      </c>
      <c r="U238" s="246" t="s">
        <v>1</v>
      </c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7" t="s">
        <v>254</v>
      </c>
      <c r="AT238" s="247" t="s">
        <v>147</v>
      </c>
      <c r="AU238" s="247" t="s">
        <v>85</v>
      </c>
      <c r="AY238" s="18" t="s">
        <v>145</v>
      </c>
      <c r="BE238" s="248">
        <f>IF(N238="základní",J238,0)</f>
        <v>0</v>
      </c>
      <c r="BF238" s="248">
        <f>IF(N238="snížená",J238,0)</f>
        <v>0</v>
      </c>
      <c r="BG238" s="248">
        <f>IF(N238="zákl. přenesená",J238,0)</f>
        <v>0</v>
      </c>
      <c r="BH238" s="248">
        <f>IF(N238="sníž. přenesená",J238,0)</f>
        <v>0</v>
      </c>
      <c r="BI238" s="248">
        <f>IF(N238="nulová",J238,0)</f>
        <v>0</v>
      </c>
      <c r="BJ238" s="18" t="s">
        <v>83</v>
      </c>
      <c r="BK238" s="248">
        <f>ROUND(I238*H238,2)</f>
        <v>0</v>
      </c>
      <c r="BL238" s="18" t="s">
        <v>254</v>
      </c>
      <c r="BM238" s="247" t="s">
        <v>537</v>
      </c>
    </row>
    <row r="239" s="2" customFormat="1">
      <c r="A239" s="39"/>
      <c r="B239" s="40"/>
      <c r="C239" s="41"/>
      <c r="D239" s="249" t="s">
        <v>153</v>
      </c>
      <c r="E239" s="41"/>
      <c r="F239" s="250" t="s">
        <v>538</v>
      </c>
      <c r="G239" s="41"/>
      <c r="H239" s="41"/>
      <c r="I239" s="146"/>
      <c r="J239" s="41"/>
      <c r="K239" s="41"/>
      <c r="L239" s="45"/>
      <c r="M239" s="307"/>
      <c r="N239" s="308"/>
      <c r="O239" s="309"/>
      <c r="P239" s="309"/>
      <c r="Q239" s="309"/>
      <c r="R239" s="309"/>
      <c r="S239" s="309"/>
      <c r="T239" s="309"/>
      <c r="U239" s="310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153</v>
      </c>
      <c r="AU239" s="18" t="s">
        <v>85</v>
      </c>
    </row>
    <row r="240" s="2" customFormat="1" ht="6.96" customHeight="1">
      <c r="A240" s="39"/>
      <c r="B240" s="67"/>
      <c r="C240" s="68"/>
      <c r="D240" s="68"/>
      <c r="E240" s="68"/>
      <c r="F240" s="68"/>
      <c r="G240" s="68"/>
      <c r="H240" s="68"/>
      <c r="I240" s="185"/>
      <c r="J240" s="68"/>
      <c r="K240" s="68"/>
      <c r="L240" s="45"/>
      <c r="M240" s="39"/>
      <c r="O240" s="39"/>
      <c r="P240" s="39"/>
      <c r="Q240" s="39"/>
      <c r="R240" s="39"/>
      <c r="S240" s="39"/>
      <c r="T240" s="39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</row>
  </sheetData>
  <sheetProtection sheet="1" autoFilter="0" formatColumns="0" formatRows="0" objects="1" scenarios="1" spinCount="100000" saltValue="r2EUMK2XUGiPDQZPNYnGSF5C/h2aNtlU0xkRJvzqmpfNYO6QERrmt+3wvXcYaDlYU/IXZHCbLVSfKblFij8l/w==" hashValue="9Qd2sS0UTSN/14aCV5KA1gujlNI3oeXzxkHBBS3ukT7X/e0RDIFxIK/fbdY5CF2wS1HaTl3GBuzo+t3H7U8HbA==" algorithmName="SHA-512" password="CC35"/>
  <autoFilter ref="C122:K239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85</v>
      </c>
    </row>
    <row r="4" s="1" customFormat="1" ht="24.96" customHeight="1">
      <c r="B4" s="21"/>
      <c r="D4" s="142" t="s">
        <v>102</v>
      </c>
      <c r="I4" s="137"/>
      <c r="L4" s="21"/>
      <c r="M4" s="143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4" t="s">
        <v>16</v>
      </c>
      <c r="I6" s="137"/>
      <c r="L6" s="21"/>
    </row>
    <row r="7" s="1" customFormat="1" ht="16.5" customHeight="1">
      <c r="B7" s="21"/>
      <c r="E7" s="145" t="str">
        <f>'Rekapitulace stavby'!K6</f>
        <v>Lubina - Petřvald stupeň km 4,870</v>
      </c>
      <c r="F7" s="144"/>
      <c r="G7" s="144"/>
      <c r="H7" s="144"/>
      <c r="I7" s="137"/>
      <c r="L7" s="21"/>
    </row>
    <row r="8" s="2" customFormat="1" ht="12" customHeight="1">
      <c r="A8" s="39"/>
      <c r="B8" s="45"/>
      <c r="C8" s="39"/>
      <c r="D8" s="144" t="s">
        <v>116</v>
      </c>
      <c r="E8" s="39"/>
      <c r="F8" s="39"/>
      <c r="G8" s="39"/>
      <c r="H8" s="39"/>
      <c r="I8" s="146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7" t="s">
        <v>539</v>
      </c>
      <c r="F9" s="39"/>
      <c r="G9" s="39"/>
      <c r="H9" s="39"/>
      <c r="I9" s="146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6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4" t="s">
        <v>18</v>
      </c>
      <c r="E11" s="39"/>
      <c r="F11" s="148" t="s">
        <v>1</v>
      </c>
      <c r="G11" s="39"/>
      <c r="H11" s="39"/>
      <c r="I11" s="149" t="s">
        <v>19</v>
      </c>
      <c r="J11" s="148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20</v>
      </c>
      <c r="E12" s="39"/>
      <c r="F12" s="148" t="s">
        <v>21</v>
      </c>
      <c r="G12" s="39"/>
      <c r="H12" s="39"/>
      <c r="I12" s="149" t="s">
        <v>22</v>
      </c>
      <c r="J12" s="150" t="str">
        <f>'Rekapitulace stavby'!AN8</f>
        <v>25. 5. 2018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6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24</v>
      </c>
      <c r="E14" s="39"/>
      <c r="F14" s="39"/>
      <c r="G14" s="39"/>
      <c r="H14" s="39"/>
      <c r="I14" s="149" t="s">
        <v>25</v>
      </c>
      <c r="J14" s="148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8" t="str">
        <f>IF('Rekapitulace stavby'!E11="","",'Rekapitulace stavby'!E11)</f>
        <v xml:space="preserve"> </v>
      </c>
      <c r="F15" s="39"/>
      <c r="G15" s="39"/>
      <c r="H15" s="39"/>
      <c r="I15" s="149" t="s">
        <v>27</v>
      </c>
      <c r="J15" s="148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6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4" t="s">
        <v>28</v>
      </c>
      <c r="E17" s="39"/>
      <c r="F17" s="39"/>
      <c r="G17" s="39"/>
      <c r="H17" s="39"/>
      <c r="I17" s="149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8"/>
      <c r="G18" s="148"/>
      <c r="H18" s="148"/>
      <c r="I18" s="149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6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4" t="s">
        <v>30</v>
      </c>
      <c r="E20" s="39"/>
      <c r="F20" s="39"/>
      <c r="G20" s="39"/>
      <c r="H20" s="39"/>
      <c r="I20" s="149" t="s">
        <v>25</v>
      </c>
      <c r="J20" s="148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8" t="s">
        <v>31</v>
      </c>
      <c r="F21" s="39"/>
      <c r="G21" s="39"/>
      <c r="H21" s="39"/>
      <c r="I21" s="149" t="s">
        <v>27</v>
      </c>
      <c r="J21" s="148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6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4" t="s">
        <v>33</v>
      </c>
      <c r="E23" s="39"/>
      <c r="F23" s="39"/>
      <c r="G23" s="39"/>
      <c r="H23" s="39"/>
      <c r="I23" s="149" t="s">
        <v>25</v>
      </c>
      <c r="J23" s="148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8" t="s">
        <v>31</v>
      </c>
      <c r="F24" s="39"/>
      <c r="G24" s="39"/>
      <c r="H24" s="39"/>
      <c r="I24" s="149" t="s">
        <v>27</v>
      </c>
      <c r="J24" s="148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6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4" t="s">
        <v>34</v>
      </c>
      <c r="E26" s="39"/>
      <c r="F26" s="39"/>
      <c r="G26" s="39"/>
      <c r="H26" s="39"/>
      <c r="I26" s="146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4"/>
      <c r="J27" s="151"/>
      <c r="K27" s="151"/>
      <c r="L27" s="155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6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6"/>
      <c r="E29" s="156"/>
      <c r="F29" s="156"/>
      <c r="G29" s="156"/>
      <c r="H29" s="156"/>
      <c r="I29" s="157"/>
      <c r="J29" s="156"/>
      <c r="K29" s="156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8" t="s">
        <v>35</v>
      </c>
      <c r="E30" s="39"/>
      <c r="F30" s="39"/>
      <c r="G30" s="39"/>
      <c r="H30" s="39"/>
      <c r="I30" s="146"/>
      <c r="J30" s="159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6"/>
      <c r="E31" s="156"/>
      <c r="F31" s="156"/>
      <c r="G31" s="156"/>
      <c r="H31" s="156"/>
      <c r="I31" s="157"/>
      <c r="J31" s="156"/>
      <c r="K31" s="156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0" t="s">
        <v>37</v>
      </c>
      <c r="G32" s="39"/>
      <c r="H32" s="39"/>
      <c r="I32" s="161" t="s">
        <v>36</v>
      </c>
      <c r="J32" s="160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2" t="s">
        <v>39</v>
      </c>
      <c r="E33" s="144" t="s">
        <v>40</v>
      </c>
      <c r="F33" s="163">
        <f>ROUND((SUM(BE121:BE148)),  2)</f>
        <v>0</v>
      </c>
      <c r="G33" s="39"/>
      <c r="H33" s="39"/>
      <c r="I33" s="164">
        <v>0.20999999999999999</v>
      </c>
      <c r="J33" s="163">
        <f>ROUND(((SUM(BE121:BE148))*I33),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4" t="s">
        <v>41</v>
      </c>
      <c r="F34" s="163">
        <f>ROUND((SUM(BF121:BF148)),  2)</f>
        <v>0</v>
      </c>
      <c r="G34" s="39"/>
      <c r="H34" s="39"/>
      <c r="I34" s="164">
        <v>0.14999999999999999</v>
      </c>
      <c r="J34" s="163">
        <f>ROUND(((SUM(BF121:BF148))*I34),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4" t="s">
        <v>42</v>
      </c>
      <c r="F35" s="163">
        <f>ROUND((SUM(BG121:BG148)),  2)</f>
        <v>0</v>
      </c>
      <c r="G35" s="39"/>
      <c r="H35" s="39"/>
      <c r="I35" s="164">
        <v>0.20999999999999999</v>
      </c>
      <c r="J35" s="163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4" t="s">
        <v>43</v>
      </c>
      <c r="F36" s="163">
        <f>ROUND((SUM(BH121:BH148)),  2)</f>
        <v>0</v>
      </c>
      <c r="G36" s="39"/>
      <c r="H36" s="39"/>
      <c r="I36" s="164">
        <v>0.14999999999999999</v>
      </c>
      <c r="J36" s="163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44</v>
      </c>
      <c r="F37" s="163">
        <f>ROUND((SUM(BI121:BI148)),  2)</f>
        <v>0</v>
      </c>
      <c r="G37" s="39"/>
      <c r="H37" s="39"/>
      <c r="I37" s="164">
        <v>0</v>
      </c>
      <c r="J37" s="163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6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5"/>
      <c r="D39" s="166" t="s">
        <v>45</v>
      </c>
      <c r="E39" s="167"/>
      <c r="F39" s="167"/>
      <c r="G39" s="168" t="s">
        <v>46</v>
      </c>
      <c r="H39" s="169" t="s">
        <v>47</v>
      </c>
      <c r="I39" s="170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6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3" t="s">
        <v>48</v>
      </c>
      <c r="E50" s="174"/>
      <c r="F50" s="174"/>
      <c r="G50" s="173" t="s">
        <v>49</v>
      </c>
      <c r="H50" s="174"/>
      <c r="I50" s="175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50</v>
      </c>
      <c r="E61" s="177"/>
      <c r="F61" s="178" t="s">
        <v>51</v>
      </c>
      <c r="G61" s="176" t="s">
        <v>50</v>
      </c>
      <c r="H61" s="177"/>
      <c r="I61" s="179"/>
      <c r="J61" s="180" t="s">
        <v>51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52</v>
      </c>
      <c r="E65" s="181"/>
      <c r="F65" s="181"/>
      <c r="G65" s="173" t="s">
        <v>53</v>
      </c>
      <c r="H65" s="181"/>
      <c r="I65" s="182"/>
      <c r="J65" s="181"/>
      <c r="K65" s="18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50</v>
      </c>
      <c r="E76" s="177"/>
      <c r="F76" s="178" t="s">
        <v>51</v>
      </c>
      <c r="G76" s="176" t="s">
        <v>50</v>
      </c>
      <c r="H76" s="177"/>
      <c r="I76" s="179"/>
      <c r="J76" s="180" t="s">
        <v>51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3"/>
      <c r="C77" s="184"/>
      <c r="D77" s="184"/>
      <c r="E77" s="184"/>
      <c r="F77" s="184"/>
      <c r="G77" s="184"/>
      <c r="H77" s="184"/>
      <c r="I77" s="185"/>
      <c r="J77" s="184"/>
      <c r="K77" s="18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6"/>
      <c r="C81" s="187"/>
      <c r="D81" s="187"/>
      <c r="E81" s="187"/>
      <c r="F81" s="187"/>
      <c r="G81" s="187"/>
      <c r="H81" s="187"/>
      <c r="I81" s="188"/>
      <c r="J81" s="187"/>
      <c r="K81" s="187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119</v>
      </c>
      <c r="D82" s="41"/>
      <c r="E82" s="41"/>
      <c r="F82" s="41"/>
      <c r="G82" s="41"/>
      <c r="H82" s="41"/>
      <c r="I82" s="146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6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6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9" t="str">
        <f>E7</f>
        <v>Lubina - Petřvald stupeň km 4,870</v>
      </c>
      <c r="F85" s="33"/>
      <c r="G85" s="33"/>
      <c r="H85" s="33"/>
      <c r="I85" s="146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116</v>
      </c>
      <c r="D86" s="41"/>
      <c r="E86" s="41"/>
      <c r="F86" s="41"/>
      <c r="G86" s="41"/>
      <c r="H86" s="41"/>
      <c r="I86" s="146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VON - vedlejší a ostatní náklady</v>
      </c>
      <c r="F87" s="41"/>
      <c r="G87" s="41"/>
      <c r="H87" s="41"/>
      <c r="I87" s="146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6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Petřvald</v>
      </c>
      <c r="G89" s="41"/>
      <c r="H89" s="41"/>
      <c r="I89" s="149" t="s">
        <v>22</v>
      </c>
      <c r="J89" s="80" t="str">
        <f>IF(J12="","",J12)</f>
        <v>25. 5. 2018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6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149" t="s">
        <v>30</v>
      </c>
      <c r="J91" s="37" t="str">
        <f>E21</f>
        <v>Ing. Jiří Skalník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149" t="s">
        <v>33</v>
      </c>
      <c r="J92" s="37" t="str">
        <f>E24</f>
        <v>Ing. Jiří Skalník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6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0" t="s">
        <v>120</v>
      </c>
      <c r="D94" s="191"/>
      <c r="E94" s="191"/>
      <c r="F94" s="191"/>
      <c r="G94" s="191"/>
      <c r="H94" s="191"/>
      <c r="I94" s="192"/>
      <c r="J94" s="193" t="s">
        <v>121</v>
      </c>
      <c r="K94" s="19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6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4" t="s">
        <v>122</v>
      </c>
      <c r="D96" s="41"/>
      <c r="E96" s="41"/>
      <c r="F96" s="41"/>
      <c r="G96" s="41"/>
      <c r="H96" s="41"/>
      <c r="I96" s="146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123</v>
      </c>
    </row>
    <row r="97" s="9" customFormat="1" ht="24.96" customHeight="1">
      <c r="A97" s="9"/>
      <c r="B97" s="195"/>
      <c r="C97" s="196"/>
      <c r="D97" s="197" t="s">
        <v>540</v>
      </c>
      <c r="E97" s="198"/>
      <c r="F97" s="198"/>
      <c r="G97" s="198"/>
      <c r="H97" s="198"/>
      <c r="I97" s="199"/>
      <c r="J97" s="200">
        <f>J122</f>
        <v>0</v>
      </c>
      <c r="K97" s="196"/>
      <c r="L97" s="20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2"/>
      <c r="C98" s="203"/>
      <c r="D98" s="204" t="s">
        <v>541</v>
      </c>
      <c r="E98" s="205"/>
      <c r="F98" s="205"/>
      <c r="G98" s="205"/>
      <c r="H98" s="205"/>
      <c r="I98" s="206"/>
      <c r="J98" s="207">
        <f>J123</f>
        <v>0</v>
      </c>
      <c r="K98" s="203"/>
      <c r="L98" s="20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2"/>
      <c r="C99" s="203"/>
      <c r="D99" s="204" t="s">
        <v>542</v>
      </c>
      <c r="E99" s="205"/>
      <c r="F99" s="205"/>
      <c r="G99" s="205"/>
      <c r="H99" s="205"/>
      <c r="I99" s="206"/>
      <c r="J99" s="207">
        <f>J127</f>
        <v>0</v>
      </c>
      <c r="K99" s="203"/>
      <c r="L99" s="20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2"/>
      <c r="C100" s="203"/>
      <c r="D100" s="204" t="s">
        <v>543</v>
      </c>
      <c r="E100" s="205"/>
      <c r="F100" s="205"/>
      <c r="G100" s="205"/>
      <c r="H100" s="205"/>
      <c r="I100" s="206"/>
      <c r="J100" s="207">
        <f>J138</f>
        <v>0</v>
      </c>
      <c r="K100" s="203"/>
      <c r="L100" s="20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2"/>
      <c r="C101" s="203"/>
      <c r="D101" s="204" t="s">
        <v>544</v>
      </c>
      <c r="E101" s="205"/>
      <c r="F101" s="205"/>
      <c r="G101" s="205"/>
      <c r="H101" s="205"/>
      <c r="I101" s="206"/>
      <c r="J101" s="207">
        <f>J142</f>
        <v>0</v>
      </c>
      <c r="K101" s="203"/>
      <c r="L101" s="20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146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185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188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129</v>
      </c>
      <c r="D108" s="41"/>
      <c r="E108" s="41"/>
      <c r="F108" s="41"/>
      <c r="G108" s="41"/>
      <c r="H108" s="41"/>
      <c r="I108" s="146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146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146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89" t="str">
        <f>E7</f>
        <v>Lubina - Petřvald stupeň km 4,870</v>
      </c>
      <c r="F111" s="33"/>
      <c r="G111" s="33"/>
      <c r="H111" s="33"/>
      <c r="I111" s="146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116</v>
      </c>
      <c r="D112" s="41"/>
      <c r="E112" s="41"/>
      <c r="F112" s="41"/>
      <c r="G112" s="41"/>
      <c r="H112" s="41"/>
      <c r="I112" s="146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VON - vedlejší a ostatní náklady</v>
      </c>
      <c r="F113" s="41"/>
      <c r="G113" s="41"/>
      <c r="H113" s="41"/>
      <c r="I113" s="146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146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>Petřvald</v>
      </c>
      <c r="G115" s="41"/>
      <c r="H115" s="41"/>
      <c r="I115" s="149" t="s">
        <v>22</v>
      </c>
      <c r="J115" s="80" t="str">
        <f>IF(J12="","",J12)</f>
        <v>25. 5. 2018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146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 xml:space="preserve"> </v>
      </c>
      <c r="G117" s="41"/>
      <c r="H117" s="41"/>
      <c r="I117" s="149" t="s">
        <v>30</v>
      </c>
      <c r="J117" s="37" t="str">
        <f>E21</f>
        <v>Ing. Jiří Skalník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IF(E18="","",E18)</f>
        <v>Vyplň údaj</v>
      </c>
      <c r="G118" s="41"/>
      <c r="H118" s="41"/>
      <c r="I118" s="149" t="s">
        <v>33</v>
      </c>
      <c r="J118" s="37" t="str">
        <f>E24</f>
        <v>Ing. Jiří Skalník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146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209"/>
      <c r="B120" s="210"/>
      <c r="C120" s="211" t="s">
        <v>130</v>
      </c>
      <c r="D120" s="212" t="s">
        <v>60</v>
      </c>
      <c r="E120" s="212" t="s">
        <v>56</v>
      </c>
      <c r="F120" s="212" t="s">
        <v>57</v>
      </c>
      <c r="G120" s="212" t="s">
        <v>131</v>
      </c>
      <c r="H120" s="212" t="s">
        <v>132</v>
      </c>
      <c r="I120" s="213" t="s">
        <v>133</v>
      </c>
      <c r="J120" s="212" t="s">
        <v>121</v>
      </c>
      <c r="K120" s="214" t="s">
        <v>134</v>
      </c>
      <c r="L120" s="215"/>
      <c r="M120" s="101" t="s">
        <v>1</v>
      </c>
      <c r="N120" s="102" t="s">
        <v>39</v>
      </c>
      <c r="O120" s="102" t="s">
        <v>135</v>
      </c>
      <c r="P120" s="102" t="s">
        <v>136</v>
      </c>
      <c r="Q120" s="102" t="s">
        <v>137</v>
      </c>
      <c r="R120" s="102" t="s">
        <v>138</v>
      </c>
      <c r="S120" s="102" t="s">
        <v>139</v>
      </c>
      <c r="T120" s="102" t="s">
        <v>140</v>
      </c>
      <c r="U120" s="103" t="s">
        <v>141</v>
      </c>
      <c r="V120" s="209"/>
      <c r="W120" s="209"/>
      <c r="X120" s="209"/>
      <c r="Y120" s="209"/>
      <c r="Z120" s="209"/>
      <c r="AA120" s="209"/>
      <c r="AB120" s="209"/>
      <c r="AC120" s="209"/>
      <c r="AD120" s="209"/>
      <c r="AE120" s="209"/>
    </row>
    <row r="121" s="2" customFormat="1" ht="22.8" customHeight="1">
      <c r="A121" s="39"/>
      <c r="B121" s="40"/>
      <c r="C121" s="108" t="s">
        <v>142</v>
      </c>
      <c r="D121" s="41"/>
      <c r="E121" s="41"/>
      <c r="F121" s="41"/>
      <c r="G121" s="41"/>
      <c r="H121" s="41"/>
      <c r="I121" s="146"/>
      <c r="J121" s="216">
        <f>BK121</f>
        <v>0</v>
      </c>
      <c r="K121" s="41"/>
      <c r="L121" s="45"/>
      <c r="M121" s="104"/>
      <c r="N121" s="217"/>
      <c r="O121" s="105"/>
      <c r="P121" s="218">
        <f>P122</f>
        <v>0</v>
      </c>
      <c r="Q121" s="105"/>
      <c r="R121" s="218">
        <f>R122</f>
        <v>0</v>
      </c>
      <c r="S121" s="105"/>
      <c r="T121" s="218">
        <f>T122</f>
        <v>0</v>
      </c>
      <c r="U121" s="106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74</v>
      </c>
      <c r="AU121" s="18" t="s">
        <v>123</v>
      </c>
      <c r="BK121" s="219">
        <f>BK122</f>
        <v>0</v>
      </c>
    </row>
    <row r="122" s="12" customFormat="1" ht="25.92" customHeight="1">
      <c r="A122" s="12"/>
      <c r="B122" s="220"/>
      <c r="C122" s="221"/>
      <c r="D122" s="222" t="s">
        <v>74</v>
      </c>
      <c r="E122" s="223" t="s">
        <v>545</v>
      </c>
      <c r="F122" s="223" t="s">
        <v>546</v>
      </c>
      <c r="G122" s="221"/>
      <c r="H122" s="221"/>
      <c r="I122" s="224"/>
      <c r="J122" s="225">
        <f>BK122</f>
        <v>0</v>
      </c>
      <c r="K122" s="221"/>
      <c r="L122" s="226"/>
      <c r="M122" s="227"/>
      <c r="N122" s="228"/>
      <c r="O122" s="228"/>
      <c r="P122" s="229">
        <f>P123+P127+P138+P142</f>
        <v>0</v>
      </c>
      <c r="Q122" s="228"/>
      <c r="R122" s="229">
        <f>R123+R127+R138+R142</f>
        <v>0</v>
      </c>
      <c r="S122" s="228"/>
      <c r="T122" s="229">
        <f>T123+T127+T138+T142</f>
        <v>0</v>
      </c>
      <c r="U122" s="230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1" t="s">
        <v>174</v>
      </c>
      <c r="AT122" s="232" t="s">
        <v>74</v>
      </c>
      <c r="AU122" s="232" t="s">
        <v>75</v>
      </c>
      <c r="AY122" s="231" t="s">
        <v>145</v>
      </c>
      <c r="BK122" s="233">
        <f>BK123+BK127+BK138+BK142</f>
        <v>0</v>
      </c>
    </row>
    <row r="123" s="12" customFormat="1" ht="22.8" customHeight="1">
      <c r="A123" s="12"/>
      <c r="B123" s="220"/>
      <c r="C123" s="221"/>
      <c r="D123" s="222" t="s">
        <v>74</v>
      </c>
      <c r="E123" s="234" t="s">
        <v>547</v>
      </c>
      <c r="F123" s="234" t="s">
        <v>548</v>
      </c>
      <c r="G123" s="221"/>
      <c r="H123" s="221"/>
      <c r="I123" s="224"/>
      <c r="J123" s="235">
        <f>BK123</f>
        <v>0</v>
      </c>
      <c r="K123" s="221"/>
      <c r="L123" s="226"/>
      <c r="M123" s="227"/>
      <c r="N123" s="228"/>
      <c r="O123" s="228"/>
      <c r="P123" s="229">
        <f>SUM(P124:P126)</f>
        <v>0</v>
      </c>
      <c r="Q123" s="228"/>
      <c r="R123" s="229">
        <f>SUM(R124:R126)</f>
        <v>0</v>
      </c>
      <c r="S123" s="228"/>
      <c r="T123" s="229">
        <f>SUM(T124:T126)</f>
        <v>0</v>
      </c>
      <c r="U123" s="230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1" t="s">
        <v>174</v>
      </c>
      <c r="AT123" s="232" t="s">
        <v>74</v>
      </c>
      <c r="AU123" s="232" t="s">
        <v>83</v>
      </c>
      <c r="AY123" s="231" t="s">
        <v>145</v>
      </c>
      <c r="BK123" s="233">
        <f>SUM(BK124:BK126)</f>
        <v>0</v>
      </c>
    </row>
    <row r="124" s="2" customFormat="1" ht="16.5" customHeight="1">
      <c r="A124" s="39"/>
      <c r="B124" s="40"/>
      <c r="C124" s="236" t="s">
        <v>83</v>
      </c>
      <c r="D124" s="236" t="s">
        <v>147</v>
      </c>
      <c r="E124" s="237" t="s">
        <v>549</v>
      </c>
      <c r="F124" s="238" t="s">
        <v>550</v>
      </c>
      <c r="G124" s="239" t="s">
        <v>551</v>
      </c>
      <c r="H124" s="240">
        <v>1</v>
      </c>
      <c r="I124" s="241"/>
      <c r="J124" s="242">
        <f>ROUND(I124*H124,2)</f>
        <v>0</v>
      </c>
      <c r="K124" s="238" t="s">
        <v>150</v>
      </c>
      <c r="L124" s="45"/>
      <c r="M124" s="243" t="s">
        <v>1</v>
      </c>
      <c r="N124" s="244" t="s">
        <v>40</v>
      </c>
      <c r="O124" s="92"/>
      <c r="P124" s="245">
        <f>O124*H124</f>
        <v>0</v>
      </c>
      <c r="Q124" s="245">
        <v>0</v>
      </c>
      <c r="R124" s="245">
        <f>Q124*H124</f>
        <v>0</v>
      </c>
      <c r="S124" s="245">
        <v>0</v>
      </c>
      <c r="T124" s="245">
        <f>S124*H124</f>
        <v>0</v>
      </c>
      <c r="U124" s="246" t="s">
        <v>1</v>
      </c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7" t="s">
        <v>552</v>
      </c>
      <c r="AT124" s="247" t="s">
        <v>147</v>
      </c>
      <c r="AU124" s="247" t="s">
        <v>85</v>
      </c>
      <c r="AY124" s="18" t="s">
        <v>145</v>
      </c>
      <c r="BE124" s="248">
        <f>IF(N124="základní",J124,0)</f>
        <v>0</v>
      </c>
      <c r="BF124" s="248">
        <f>IF(N124="snížená",J124,0)</f>
        <v>0</v>
      </c>
      <c r="BG124" s="248">
        <f>IF(N124="zákl. přenesená",J124,0)</f>
        <v>0</v>
      </c>
      <c r="BH124" s="248">
        <f>IF(N124="sníž. přenesená",J124,0)</f>
        <v>0</v>
      </c>
      <c r="BI124" s="248">
        <f>IF(N124="nulová",J124,0)</f>
        <v>0</v>
      </c>
      <c r="BJ124" s="18" t="s">
        <v>83</v>
      </c>
      <c r="BK124" s="248">
        <f>ROUND(I124*H124,2)</f>
        <v>0</v>
      </c>
      <c r="BL124" s="18" t="s">
        <v>552</v>
      </c>
      <c r="BM124" s="247" t="s">
        <v>553</v>
      </c>
    </row>
    <row r="125" s="2" customFormat="1">
      <c r="A125" s="39"/>
      <c r="B125" s="40"/>
      <c r="C125" s="41"/>
      <c r="D125" s="249" t="s">
        <v>153</v>
      </c>
      <c r="E125" s="41"/>
      <c r="F125" s="250" t="s">
        <v>554</v>
      </c>
      <c r="G125" s="41"/>
      <c r="H125" s="41"/>
      <c r="I125" s="146"/>
      <c r="J125" s="41"/>
      <c r="K125" s="41"/>
      <c r="L125" s="45"/>
      <c r="M125" s="251"/>
      <c r="N125" s="252"/>
      <c r="O125" s="92"/>
      <c r="P125" s="92"/>
      <c r="Q125" s="92"/>
      <c r="R125" s="92"/>
      <c r="S125" s="92"/>
      <c r="T125" s="92"/>
      <c r="U125" s="93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153</v>
      </c>
      <c r="AU125" s="18" t="s">
        <v>85</v>
      </c>
    </row>
    <row r="126" s="2" customFormat="1">
      <c r="A126" s="39"/>
      <c r="B126" s="40"/>
      <c r="C126" s="41"/>
      <c r="D126" s="249" t="s">
        <v>250</v>
      </c>
      <c r="E126" s="41"/>
      <c r="F126" s="306" t="s">
        <v>555</v>
      </c>
      <c r="G126" s="41"/>
      <c r="H126" s="41"/>
      <c r="I126" s="146"/>
      <c r="J126" s="41"/>
      <c r="K126" s="41"/>
      <c r="L126" s="45"/>
      <c r="M126" s="251"/>
      <c r="N126" s="252"/>
      <c r="O126" s="92"/>
      <c r="P126" s="92"/>
      <c r="Q126" s="92"/>
      <c r="R126" s="92"/>
      <c r="S126" s="92"/>
      <c r="T126" s="92"/>
      <c r="U126" s="93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250</v>
      </c>
      <c r="AU126" s="18" t="s">
        <v>85</v>
      </c>
    </row>
    <row r="127" s="12" customFormat="1" ht="22.8" customHeight="1">
      <c r="A127" s="12"/>
      <c r="B127" s="220"/>
      <c r="C127" s="221"/>
      <c r="D127" s="222" t="s">
        <v>74</v>
      </c>
      <c r="E127" s="234" t="s">
        <v>556</v>
      </c>
      <c r="F127" s="234" t="s">
        <v>557</v>
      </c>
      <c r="G127" s="221"/>
      <c r="H127" s="221"/>
      <c r="I127" s="224"/>
      <c r="J127" s="235">
        <f>BK127</f>
        <v>0</v>
      </c>
      <c r="K127" s="221"/>
      <c r="L127" s="226"/>
      <c r="M127" s="227"/>
      <c r="N127" s="228"/>
      <c r="O127" s="228"/>
      <c r="P127" s="229">
        <f>SUM(P128:P137)</f>
        <v>0</v>
      </c>
      <c r="Q127" s="228"/>
      <c r="R127" s="229">
        <f>SUM(R128:R137)</f>
        <v>0</v>
      </c>
      <c r="S127" s="228"/>
      <c r="T127" s="229">
        <f>SUM(T128:T137)</f>
        <v>0</v>
      </c>
      <c r="U127" s="230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1" t="s">
        <v>174</v>
      </c>
      <c r="AT127" s="232" t="s">
        <v>74</v>
      </c>
      <c r="AU127" s="232" t="s">
        <v>83</v>
      </c>
      <c r="AY127" s="231" t="s">
        <v>145</v>
      </c>
      <c r="BK127" s="233">
        <f>SUM(BK128:BK137)</f>
        <v>0</v>
      </c>
    </row>
    <row r="128" s="2" customFormat="1" ht="16.5" customHeight="1">
      <c r="A128" s="39"/>
      <c r="B128" s="40"/>
      <c r="C128" s="236" t="s">
        <v>85</v>
      </c>
      <c r="D128" s="236" t="s">
        <v>147</v>
      </c>
      <c r="E128" s="237" t="s">
        <v>558</v>
      </c>
      <c r="F128" s="238" t="s">
        <v>557</v>
      </c>
      <c r="G128" s="239" t="s">
        <v>551</v>
      </c>
      <c r="H128" s="240">
        <v>0.034000000000000002</v>
      </c>
      <c r="I128" s="241"/>
      <c r="J128" s="242">
        <f>ROUND(I128*H128,2)</f>
        <v>0</v>
      </c>
      <c r="K128" s="238" t="s">
        <v>150</v>
      </c>
      <c r="L128" s="45"/>
      <c r="M128" s="243" t="s">
        <v>1</v>
      </c>
      <c r="N128" s="244" t="s">
        <v>40</v>
      </c>
      <c r="O128" s="92"/>
      <c r="P128" s="245">
        <f>O128*H128</f>
        <v>0</v>
      </c>
      <c r="Q128" s="245">
        <v>0</v>
      </c>
      <c r="R128" s="245">
        <f>Q128*H128</f>
        <v>0</v>
      </c>
      <c r="S128" s="245">
        <v>0</v>
      </c>
      <c r="T128" s="245">
        <f>S128*H128</f>
        <v>0</v>
      </c>
      <c r="U128" s="246" t="s">
        <v>1</v>
      </c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7" t="s">
        <v>552</v>
      </c>
      <c r="AT128" s="247" t="s">
        <v>147</v>
      </c>
      <c r="AU128" s="247" t="s">
        <v>85</v>
      </c>
      <c r="AY128" s="18" t="s">
        <v>145</v>
      </c>
      <c r="BE128" s="248">
        <f>IF(N128="základní",J128,0)</f>
        <v>0</v>
      </c>
      <c r="BF128" s="248">
        <f>IF(N128="snížená",J128,0)</f>
        <v>0</v>
      </c>
      <c r="BG128" s="248">
        <f>IF(N128="zákl. přenesená",J128,0)</f>
        <v>0</v>
      </c>
      <c r="BH128" s="248">
        <f>IF(N128="sníž. přenesená",J128,0)</f>
        <v>0</v>
      </c>
      <c r="BI128" s="248">
        <f>IF(N128="nulová",J128,0)</f>
        <v>0</v>
      </c>
      <c r="BJ128" s="18" t="s">
        <v>83</v>
      </c>
      <c r="BK128" s="248">
        <f>ROUND(I128*H128,2)</f>
        <v>0</v>
      </c>
      <c r="BL128" s="18" t="s">
        <v>552</v>
      </c>
      <c r="BM128" s="247" t="s">
        <v>559</v>
      </c>
    </row>
    <row r="129" s="2" customFormat="1">
      <c r="A129" s="39"/>
      <c r="B129" s="40"/>
      <c r="C129" s="41"/>
      <c r="D129" s="249" t="s">
        <v>153</v>
      </c>
      <c r="E129" s="41"/>
      <c r="F129" s="250" t="s">
        <v>560</v>
      </c>
      <c r="G129" s="41"/>
      <c r="H129" s="41"/>
      <c r="I129" s="146"/>
      <c r="J129" s="41"/>
      <c r="K129" s="41"/>
      <c r="L129" s="45"/>
      <c r="M129" s="251"/>
      <c r="N129" s="252"/>
      <c r="O129" s="92"/>
      <c r="P129" s="92"/>
      <c r="Q129" s="92"/>
      <c r="R129" s="92"/>
      <c r="S129" s="92"/>
      <c r="T129" s="92"/>
      <c r="U129" s="93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153</v>
      </c>
      <c r="AU129" s="18" t="s">
        <v>85</v>
      </c>
    </row>
    <row r="130" s="2" customFormat="1">
      <c r="A130" s="39"/>
      <c r="B130" s="40"/>
      <c r="C130" s="41"/>
      <c r="D130" s="249" t="s">
        <v>250</v>
      </c>
      <c r="E130" s="41"/>
      <c r="F130" s="306" t="s">
        <v>561</v>
      </c>
      <c r="G130" s="41"/>
      <c r="H130" s="41"/>
      <c r="I130" s="146"/>
      <c r="J130" s="41"/>
      <c r="K130" s="41"/>
      <c r="L130" s="45"/>
      <c r="M130" s="251"/>
      <c r="N130" s="252"/>
      <c r="O130" s="92"/>
      <c r="P130" s="92"/>
      <c r="Q130" s="92"/>
      <c r="R130" s="92"/>
      <c r="S130" s="92"/>
      <c r="T130" s="92"/>
      <c r="U130" s="93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250</v>
      </c>
      <c r="AU130" s="18" t="s">
        <v>85</v>
      </c>
    </row>
    <row r="131" s="14" customFormat="1">
      <c r="A131" s="14"/>
      <c r="B131" s="263"/>
      <c r="C131" s="264"/>
      <c r="D131" s="249" t="s">
        <v>155</v>
      </c>
      <c r="E131" s="264"/>
      <c r="F131" s="266" t="s">
        <v>562</v>
      </c>
      <c r="G131" s="264"/>
      <c r="H131" s="267">
        <v>0.034000000000000002</v>
      </c>
      <c r="I131" s="268"/>
      <c r="J131" s="264"/>
      <c r="K131" s="264"/>
      <c r="L131" s="269"/>
      <c r="M131" s="270"/>
      <c r="N131" s="271"/>
      <c r="O131" s="271"/>
      <c r="P131" s="271"/>
      <c r="Q131" s="271"/>
      <c r="R131" s="271"/>
      <c r="S131" s="271"/>
      <c r="T131" s="271"/>
      <c r="U131" s="272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73" t="s">
        <v>155</v>
      </c>
      <c r="AU131" s="273" t="s">
        <v>85</v>
      </c>
      <c r="AV131" s="14" t="s">
        <v>85</v>
      </c>
      <c r="AW131" s="14" t="s">
        <v>4</v>
      </c>
      <c r="AX131" s="14" t="s">
        <v>83</v>
      </c>
      <c r="AY131" s="273" t="s">
        <v>145</v>
      </c>
    </row>
    <row r="132" s="2" customFormat="1" ht="16.5" customHeight="1">
      <c r="A132" s="39"/>
      <c r="B132" s="40"/>
      <c r="C132" s="236" t="s">
        <v>108</v>
      </c>
      <c r="D132" s="236" t="s">
        <v>147</v>
      </c>
      <c r="E132" s="237" t="s">
        <v>563</v>
      </c>
      <c r="F132" s="238" t="s">
        <v>564</v>
      </c>
      <c r="G132" s="239" t="s">
        <v>111</v>
      </c>
      <c r="H132" s="240">
        <v>420</v>
      </c>
      <c r="I132" s="241"/>
      <c r="J132" s="242">
        <f>ROUND(I132*H132,2)</f>
        <v>0</v>
      </c>
      <c r="K132" s="238" t="s">
        <v>150</v>
      </c>
      <c r="L132" s="45"/>
      <c r="M132" s="243" t="s">
        <v>1</v>
      </c>
      <c r="N132" s="244" t="s">
        <v>40</v>
      </c>
      <c r="O132" s="92"/>
      <c r="P132" s="245">
        <f>O132*H132</f>
        <v>0</v>
      </c>
      <c r="Q132" s="245">
        <v>0</v>
      </c>
      <c r="R132" s="245">
        <f>Q132*H132</f>
        <v>0</v>
      </c>
      <c r="S132" s="245">
        <v>0</v>
      </c>
      <c r="T132" s="245">
        <f>S132*H132</f>
        <v>0</v>
      </c>
      <c r="U132" s="246" t="s">
        <v>1</v>
      </c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7" t="s">
        <v>552</v>
      </c>
      <c r="AT132" s="247" t="s">
        <v>147</v>
      </c>
      <c r="AU132" s="247" t="s">
        <v>85</v>
      </c>
      <c r="AY132" s="18" t="s">
        <v>145</v>
      </c>
      <c r="BE132" s="248">
        <f>IF(N132="základní",J132,0)</f>
        <v>0</v>
      </c>
      <c r="BF132" s="248">
        <f>IF(N132="snížená",J132,0)</f>
        <v>0</v>
      </c>
      <c r="BG132" s="248">
        <f>IF(N132="zákl. přenesená",J132,0)</f>
        <v>0</v>
      </c>
      <c r="BH132" s="248">
        <f>IF(N132="sníž. přenesená",J132,0)</f>
        <v>0</v>
      </c>
      <c r="BI132" s="248">
        <f>IF(N132="nulová",J132,0)</f>
        <v>0</v>
      </c>
      <c r="BJ132" s="18" t="s">
        <v>83</v>
      </c>
      <c r="BK132" s="248">
        <f>ROUND(I132*H132,2)</f>
        <v>0</v>
      </c>
      <c r="BL132" s="18" t="s">
        <v>552</v>
      </c>
      <c r="BM132" s="247" t="s">
        <v>565</v>
      </c>
    </row>
    <row r="133" s="2" customFormat="1">
      <c r="A133" s="39"/>
      <c r="B133" s="40"/>
      <c r="C133" s="41"/>
      <c r="D133" s="249" t="s">
        <v>153</v>
      </c>
      <c r="E133" s="41"/>
      <c r="F133" s="250" t="s">
        <v>566</v>
      </c>
      <c r="G133" s="41"/>
      <c r="H133" s="41"/>
      <c r="I133" s="146"/>
      <c r="J133" s="41"/>
      <c r="K133" s="41"/>
      <c r="L133" s="45"/>
      <c r="M133" s="251"/>
      <c r="N133" s="252"/>
      <c r="O133" s="92"/>
      <c r="P133" s="92"/>
      <c r="Q133" s="92"/>
      <c r="R133" s="92"/>
      <c r="S133" s="92"/>
      <c r="T133" s="92"/>
      <c r="U133" s="93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153</v>
      </c>
      <c r="AU133" s="18" t="s">
        <v>85</v>
      </c>
    </row>
    <row r="134" s="2" customFormat="1">
      <c r="A134" s="39"/>
      <c r="B134" s="40"/>
      <c r="C134" s="41"/>
      <c r="D134" s="249" t="s">
        <v>250</v>
      </c>
      <c r="E134" s="41"/>
      <c r="F134" s="306" t="s">
        <v>567</v>
      </c>
      <c r="G134" s="41"/>
      <c r="H134" s="41"/>
      <c r="I134" s="146"/>
      <c r="J134" s="41"/>
      <c r="K134" s="41"/>
      <c r="L134" s="45"/>
      <c r="M134" s="251"/>
      <c r="N134" s="252"/>
      <c r="O134" s="92"/>
      <c r="P134" s="92"/>
      <c r="Q134" s="92"/>
      <c r="R134" s="92"/>
      <c r="S134" s="92"/>
      <c r="T134" s="92"/>
      <c r="U134" s="93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250</v>
      </c>
      <c r="AU134" s="18" t="s">
        <v>85</v>
      </c>
    </row>
    <row r="135" s="2" customFormat="1" ht="16.5" customHeight="1">
      <c r="A135" s="39"/>
      <c r="B135" s="40"/>
      <c r="C135" s="236" t="s">
        <v>151</v>
      </c>
      <c r="D135" s="236" t="s">
        <v>147</v>
      </c>
      <c r="E135" s="237" t="s">
        <v>568</v>
      </c>
      <c r="F135" s="238" t="s">
        <v>569</v>
      </c>
      <c r="G135" s="239" t="s">
        <v>551</v>
      </c>
      <c r="H135" s="240">
        <v>1</v>
      </c>
      <c r="I135" s="241"/>
      <c r="J135" s="242">
        <f>ROUND(I135*H135,2)</f>
        <v>0</v>
      </c>
      <c r="K135" s="238" t="s">
        <v>150</v>
      </c>
      <c r="L135" s="45"/>
      <c r="M135" s="243" t="s">
        <v>1</v>
      </c>
      <c r="N135" s="244" t="s">
        <v>40</v>
      </c>
      <c r="O135" s="92"/>
      <c r="P135" s="245">
        <f>O135*H135</f>
        <v>0</v>
      </c>
      <c r="Q135" s="245">
        <v>0</v>
      </c>
      <c r="R135" s="245">
        <f>Q135*H135</f>
        <v>0</v>
      </c>
      <c r="S135" s="245">
        <v>0</v>
      </c>
      <c r="T135" s="245">
        <f>S135*H135</f>
        <v>0</v>
      </c>
      <c r="U135" s="246" t="s">
        <v>1</v>
      </c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7" t="s">
        <v>552</v>
      </c>
      <c r="AT135" s="247" t="s">
        <v>147</v>
      </c>
      <c r="AU135" s="247" t="s">
        <v>85</v>
      </c>
      <c r="AY135" s="18" t="s">
        <v>145</v>
      </c>
      <c r="BE135" s="248">
        <f>IF(N135="základní",J135,0)</f>
        <v>0</v>
      </c>
      <c r="BF135" s="248">
        <f>IF(N135="snížená",J135,0)</f>
        <v>0</v>
      </c>
      <c r="BG135" s="248">
        <f>IF(N135="zákl. přenesená",J135,0)</f>
        <v>0</v>
      </c>
      <c r="BH135" s="248">
        <f>IF(N135="sníž. přenesená",J135,0)</f>
        <v>0</v>
      </c>
      <c r="BI135" s="248">
        <f>IF(N135="nulová",J135,0)</f>
        <v>0</v>
      </c>
      <c r="BJ135" s="18" t="s">
        <v>83</v>
      </c>
      <c r="BK135" s="248">
        <f>ROUND(I135*H135,2)</f>
        <v>0</v>
      </c>
      <c r="BL135" s="18" t="s">
        <v>552</v>
      </c>
      <c r="BM135" s="247" t="s">
        <v>570</v>
      </c>
    </row>
    <row r="136" s="2" customFormat="1">
      <c r="A136" s="39"/>
      <c r="B136" s="40"/>
      <c r="C136" s="41"/>
      <c r="D136" s="249" t="s">
        <v>153</v>
      </c>
      <c r="E136" s="41"/>
      <c r="F136" s="250" t="s">
        <v>569</v>
      </c>
      <c r="G136" s="41"/>
      <c r="H136" s="41"/>
      <c r="I136" s="146"/>
      <c r="J136" s="41"/>
      <c r="K136" s="41"/>
      <c r="L136" s="45"/>
      <c r="M136" s="251"/>
      <c r="N136" s="252"/>
      <c r="O136" s="92"/>
      <c r="P136" s="92"/>
      <c r="Q136" s="92"/>
      <c r="R136" s="92"/>
      <c r="S136" s="92"/>
      <c r="T136" s="92"/>
      <c r="U136" s="93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153</v>
      </c>
      <c r="AU136" s="18" t="s">
        <v>85</v>
      </c>
    </row>
    <row r="137" s="2" customFormat="1">
      <c r="A137" s="39"/>
      <c r="B137" s="40"/>
      <c r="C137" s="41"/>
      <c r="D137" s="249" t="s">
        <v>250</v>
      </c>
      <c r="E137" s="41"/>
      <c r="F137" s="306" t="s">
        <v>571</v>
      </c>
      <c r="G137" s="41"/>
      <c r="H137" s="41"/>
      <c r="I137" s="146"/>
      <c r="J137" s="41"/>
      <c r="K137" s="41"/>
      <c r="L137" s="45"/>
      <c r="M137" s="251"/>
      <c r="N137" s="252"/>
      <c r="O137" s="92"/>
      <c r="P137" s="92"/>
      <c r="Q137" s="92"/>
      <c r="R137" s="92"/>
      <c r="S137" s="92"/>
      <c r="T137" s="92"/>
      <c r="U137" s="93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250</v>
      </c>
      <c r="AU137" s="18" t="s">
        <v>85</v>
      </c>
    </row>
    <row r="138" s="12" customFormat="1" ht="22.8" customHeight="1">
      <c r="A138" s="12"/>
      <c r="B138" s="220"/>
      <c r="C138" s="221"/>
      <c r="D138" s="222" t="s">
        <v>74</v>
      </c>
      <c r="E138" s="234" t="s">
        <v>572</v>
      </c>
      <c r="F138" s="234" t="s">
        <v>573</v>
      </c>
      <c r="G138" s="221"/>
      <c r="H138" s="221"/>
      <c r="I138" s="224"/>
      <c r="J138" s="235">
        <f>BK138</f>
        <v>0</v>
      </c>
      <c r="K138" s="221"/>
      <c r="L138" s="226"/>
      <c r="M138" s="227"/>
      <c r="N138" s="228"/>
      <c r="O138" s="228"/>
      <c r="P138" s="229">
        <f>SUM(P139:P141)</f>
        <v>0</v>
      </c>
      <c r="Q138" s="228"/>
      <c r="R138" s="229">
        <f>SUM(R139:R141)</f>
        <v>0</v>
      </c>
      <c r="S138" s="228"/>
      <c r="T138" s="229">
        <f>SUM(T139:T141)</f>
        <v>0</v>
      </c>
      <c r="U138" s="230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31" t="s">
        <v>174</v>
      </c>
      <c r="AT138" s="232" t="s">
        <v>74</v>
      </c>
      <c r="AU138" s="232" t="s">
        <v>83</v>
      </c>
      <c r="AY138" s="231" t="s">
        <v>145</v>
      </c>
      <c r="BK138" s="233">
        <f>SUM(BK139:BK141)</f>
        <v>0</v>
      </c>
    </row>
    <row r="139" s="2" customFormat="1" ht="16.5" customHeight="1">
      <c r="A139" s="39"/>
      <c r="B139" s="40"/>
      <c r="C139" s="236" t="s">
        <v>174</v>
      </c>
      <c r="D139" s="236" t="s">
        <v>147</v>
      </c>
      <c r="E139" s="237" t="s">
        <v>574</v>
      </c>
      <c r="F139" s="238" t="s">
        <v>575</v>
      </c>
      <c r="G139" s="239" t="s">
        <v>551</v>
      </c>
      <c r="H139" s="240">
        <v>1</v>
      </c>
      <c r="I139" s="241"/>
      <c r="J139" s="242">
        <f>ROUND(I139*H139,2)</f>
        <v>0</v>
      </c>
      <c r="K139" s="238" t="s">
        <v>150</v>
      </c>
      <c r="L139" s="45"/>
      <c r="M139" s="243" t="s">
        <v>1</v>
      </c>
      <c r="N139" s="244" t="s">
        <v>40</v>
      </c>
      <c r="O139" s="92"/>
      <c r="P139" s="245">
        <f>O139*H139</f>
        <v>0</v>
      </c>
      <c r="Q139" s="245">
        <v>0</v>
      </c>
      <c r="R139" s="245">
        <f>Q139*H139</f>
        <v>0</v>
      </c>
      <c r="S139" s="245">
        <v>0</v>
      </c>
      <c r="T139" s="245">
        <f>S139*H139</f>
        <v>0</v>
      </c>
      <c r="U139" s="246" t="s">
        <v>1</v>
      </c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7" t="s">
        <v>552</v>
      </c>
      <c r="AT139" s="247" t="s">
        <v>147</v>
      </c>
      <c r="AU139" s="247" t="s">
        <v>85</v>
      </c>
      <c r="AY139" s="18" t="s">
        <v>145</v>
      </c>
      <c r="BE139" s="248">
        <f>IF(N139="základní",J139,0)</f>
        <v>0</v>
      </c>
      <c r="BF139" s="248">
        <f>IF(N139="snížená",J139,0)</f>
        <v>0</v>
      </c>
      <c r="BG139" s="248">
        <f>IF(N139="zákl. přenesená",J139,0)</f>
        <v>0</v>
      </c>
      <c r="BH139" s="248">
        <f>IF(N139="sníž. přenesená",J139,0)</f>
        <v>0</v>
      </c>
      <c r="BI139" s="248">
        <f>IF(N139="nulová",J139,0)</f>
        <v>0</v>
      </c>
      <c r="BJ139" s="18" t="s">
        <v>83</v>
      </c>
      <c r="BK139" s="248">
        <f>ROUND(I139*H139,2)</f>
        <v>0</v>
      </c>
      <c r="BL139" s="18" t="s">
        <v>552</v>
      </c>
      <c r="BM139" s="247" t="s">
        <v>576</v>
      </c>
    </row>
    <row r="140" s="2" customFormat="1">
      <c r="A140" s="39"/>
      <c r="B140" s="40"/>
      <c r="C140" s="41"/>
      <c r="D140" s="249" t="s">
        <v>153</v>
      </c>
      <c r="E140" s="41"/>
      <c r="F140" s="250" t="s">
        <v>577</v>
      </c>
      <c r="G140" s="41"/>
      <c r="H140" s="41"/>
      <c r="I140" s="146"/>
      <c r="J140" s="41"/>
      <c r="K140" s="41"/>
      <c r="L140" s="45"/>
      <c r="M140" s="251"/>
      <c r="N140" s="252"/>
      <c r="O140" s="92"/>
      <c r="P140" s="92"/>
      <c r="Q140" s="92"/>
      <c r="R140" s="92"/>
      <c r="S140" s="92"/>
      <c r="T140" s="92"/>
      <c r="U140" s="93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153</v>
      </c>
      <c r="AU140" s="18" t="s">
        <v>85</v>
      </c>
    </row>
    <row r="141" s="2" customFormat="1">
      <c r="A141" s="39"/>
      <c r="B141" s="40"/>
      <c r="C141" s="41"/>
      <c r="D141" s="249" t="s">
        <v>250</v>
      </c>
      <c r="E141" s="41"/>
      <c r="F141" s="306" t="s">
        <v>578</v>
      </c>
      <c r="G141" s="41"/>
      <c r="H141" s="41"/>
      <c r="I141" s="146"/>
      <c r="J141" s="41"/>
      <c r="K141" s="41"/>
      <c r="L141" s="45"/>
      <c r="M141" s="251"/>
      <c r="N141" s="252"/>
      <c r="O141" s="92"/>
      <c r="P141" s="92"/>
      <c r="Q141" s="92"/>
      <c r="R141" s="92"/>
      <c r="S141" s="92"/>
      <c r="T141" s="92"/>
      <c r="U141" s="93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250</v>
      </c>
      <c r="AU141" s="18" t="s">
        <v>85</v>
      </c>
    </row>
    <row r="142" s="12" customFormat="1" ht="22.8" customHeight="1">
      <c r="A142" s="12"/>
      <c r="B142" s="220"/>
      <c r="C142" s="221"/>
      <c r="D142" s="222" t="s">
        <v>74</v>
      </c>
      <c r="E142" s="234" t="s">
        <v>579</v>
      </c>
      <c r="F142" s="234" t="s">
        <v>580</v>
      </c>
      <c r="G142" s="221"/>
      <c r="H142" s="221"/>
      <c r="I142" s="224"/>
      <c r="J142" s="235">
        <f>BK142</f>
        <v>0</v>
      </c>
      <c r="K142" s="221"/>
      <c r="L142" s="226"/>
      <c r="M142" s="227"/>
      <c r="N142" s="228"/>
      <c r="O142" s="228"/>
      <c r="P142" s="229">
        <f>SUM(P143:P148)</f>
        <v>0</v>
      </c>
      <c r="Q142" s="228"/>
      <c r="R142" s="229">
        <f>SUM(R143:R148)</f>
        <v>0</v>
      </c>
      <c r="S142" s="228"/>
      <c r="T142" s="229">
        <f>SUM(T143:T148)</f>
        <v>0</v>
      </c>
      <c r="U142" s="230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31" t="s">
        <v>174</v>
      </c>
      <c r="AT142" s="232" t="s">
        <v>74</v>
      </c>
      <c r="AU142" s="232" t="s">
        <v>83</v>
      </c>
      <c r="AY142" s="231" t="s">
        <v>145</v>
      </c>
      <c r="BK142" s="233">
        <f>SUM(BK143:BK148)</f>
        <v>0</v>
      </c>
    </row>
    <row r="143" s="2" customFormat="1" ht="16.5" customHeight="1">
      <c r="A143" s="39"/>
      <c r="B143" s="40"/>
      <c r="C143" s="236" t="s">
        <v>181</v>
      </c>
      <c r="D143" s="236" t="s">
        <v>147</v>
      </c>
      <c r="E143" s="237" t="s">
        <v>581</v>
      </c>
      <c r="F143" s="238" t="s">
        <v>582</v>
      </c>
      <c r="G143" s="239" t="s">
        <v>551</v>
      </c>
      <c r="H143" s="240">
        <v>1</v>
      </c>
      <c r="I143" s="241"/>
      <c r="J143" s="242">
        <f>ROUND(I143*H143,2)</f>
        <v>0</v>
      </c>
      <c r="K143" s="238" t="s">
        <v>150</v>
      </c>
      <c r="L143" s="45"/>
      <c r="M143" s="243" t="s">
        <v>1</v>
      </c>
      <c r="N143" s="244" t="s">
        <v>40</v>
      </c>
      <c r="O143" s="92"/>
      <c r="P143" s="245">
        <f>O143*H143</f>
        <v>0</v>
      </c>
      <c r="Q143" s="245">
        <v>0</v>
      </c>
      <c r="R143" s="245">
        <f>Q143*H143</f>
        <v>0</v>
      </c>
      <c r="S143" s="245">
        <v>0</v>
      </c>
      <c r="T143" s="245">
        <f>S143*H143</f>
        <v>0</v>
      </c>
      <c r="U143" s="246" t="s">
        <v>1</v>
      </c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7" t="s">
        <v>552</v>
      </c>
      <c r="AT143" s="247" t="s">
        <v>147</v>
      </c>
      <c r="AU143" s="247" t="s">
        <v>85</v>
      </c>
      <c r="AY143" s="18" t="s">
        <v>145</v>
      </c>
      <c r="BE143" s="248">
        <f>IF(N143="základní",J143,0)</f>
        <v>0</v>
      </c>
      <c r="BF143" s="248">
        <f>IF(N143="snížená",J143,0)</f>
        <v>0</v>
      </c>
      <c r="BG143" s="248">
        <f>IF(N143="zákl. přenesená",J143,0)</f>
        <v>0</v>
      </c>
      <c r="BH143" s="248">
        <f>IF(N143="sníž. přenesená",J143,0)</f>
        <v>0</v>
      </c>
      <c r="BI143" s="248">
        <f>IF(N143="nulová",J143,0)</f>
        <v>0</v>
      </c>
      <c r="BJ143" s="18" t="s">
        <v>83</v>
      </c>
      <c r="BK143" s="248">
        <f>ROUND(I143*H143,2)</f>
        <v>0</v>
      </c>
      <c r="BL143" s="18" t="s">
        <v>552</v>
      </c>
      <c r="BM143" s="247" t="s">
        <v>583</v>
      </c>
    </row>
    <row r="144" s="2" customFormat="1">
      <c r="A144" s="39"/>
      <c r="B144" s="40"/>
      <c r="C144" s="41"/>
      <c r="D144" s="249" t="s">
        <v>153</v>
      </c>
      <c r="E144" s="41"/>
      <c r="F144" s="250" t="s">
        <v>584</v>
      </c>
      <c r="G144" s="41"/>
      <c r="H144" s="41"/>
      <c r="I144" s="146"/>
      <c r="J144" s="41"/>
      <c r="K144" s="41"/>
      <c r="L144" s="45"/>
      <c r="M144" s="251"/>
      <c r="N144" s="252"/>
      <c r="O144" s="92"/>
      <c r="P144" s="92"/>
      <c r="Q144" s="92"/>
      <c r="R144" s="92"/>
      <c r="S144" s="92"/>
      <c r="T144" s="92"/>
      <c r="U144" s="93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153</v>
      </c>
      <c r="AU144" s="18" t="s">
        <v>85</v>
      </c>
    </row>
    <row r="145" s="2" customFormat="1">
      <c r="A145" s="39"/>
      <c r="B145" s="40"/>
      <c r="C145" s="41"/>
      <c r="D145" s="249" t="s">
        <v>250</v>
      </c>
      <c r="E145" s="41"/>
      <c r="F145" s="306" t="s">
        <v>585</v>
      </c>
      <c r="G145" s="41"/>
      <c r="H145" s="41"/>
      <c r="I145" s="146"/>
      <c r="J145" s="41"/>
      <c r="K145" s="41"/>
      <c r="L145" s="45"/>
      <c r="M145" s="251"/>
      <c r="N145" s="252"/>
      <c r="O145" s="92"/>
      <c r="P145" s="92"/>
      <c r="Q145" s="92"/>
      <c r="R145" s="92"/>
      <c r="S145" s="92"/>
      <c r="T145" s="92"/>
      <c r="U145" s="93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250</v>
      </c>
      <c r="AU145" s="18" t="s">
        <v>85</v>
      </c>
    </row>
    <row r="146" s="2" customFormat="1" ht="16.5" customHeight="1">
      <c r="A146" s="39"/>
      <c r="B146" s="40"/>
      <c r="C146" s="236" t="s">
        <v>191</v>
      </c>
      <c r="D146" s="236" t="s">
        <v>147</v>
      </c>
      <c r="E146" s="237" t="s">
        <v>586</v>
      </c>
      <c r="F146" s="238" t="s">
        <v>587</v>
      </c>
      <c r="G146" s="239" t="s">
        <v>551</v>
      </c>
      <c r="H146" s="240">
        <v>1</v>
      </c>
      <c r="I146" s="241"/>
      <c r="J146" s="242">
        <f>ROUND(I146*H146,2)</f>
        <v>0</v>
      </c>
      <c r="K146" s="238" t="s">
        <v>150</v>
      </c>
      <c r="L146" s="45"/>
      <c r="M146" s="243" t="s">
        <v>1</v>
      </c>
      <c r="N146" s="244" t="s">
        <v>40</v>
      </c>
      <c r="O146" s="92"/>
      <c r="P146" s="245">
        <f>O146*H146</f>
        <v>0</v>
      </c>
      <c r="Q146" s="245">
        <v>0</v>
      </c>
      <c r="R146" s="245">
        <f>Q146*H146</f>
        <v>0</v>
      </c>
      <c r="S146" s="245">
        <v>0</v>
      </c>
      <c r="T146" s="245">
        <f>S146*H146</f>
        <v>0</v>
      </c>
      <c r="U146" s="246" t="s">
        <v>1</v>
      </c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7" t="s">
        <v>552</v>
      </c>
      <c r="AT146" s="247" t="s">
        <v>147</v>
      </c>
      <c r="AU146" s="247" t="s">
        <v>85</v>
      </c>
      <c r="AY146" s="18" t="s">
        <v>145</v>
      </c>
      <c r="BE146" s="248">
        <f>IF(N146="základní",J146,0)</f>
        <v>0</v>
      </c>
      <c r="BF146" s="248">
        <f>IF(N146="snížená",J146,0)</f>
        <v>0</v>
      </c>
      <c r="BG146" s="248">
        <f>IF(N146="zákl. přenesená",J146,0)</f>
        <v>0</v>
      </c>
      <c r="BH146" s="248">
        <f>IF(N146="sníž. přenesená",J146,0)</f>
        <v>0</v>
      </c>
      <c r="BI146" s="248">
        <f>IF(N146="nulová",J146,0)</f>
        <v>0</v>
      </c>
      <c r="BJ146" s="18" t="s">
        <v>83</v>
      </c>
      <c r="BK146" s="248">
        <f>ROUND(I146*H146,2)</f>
        <v>0</v>
      </c>
      <c r="BL146" s="18" t="s">
        <v>552</v>
      </c>
      <c r="BM146" s="247" t="s">
        <v>588</v>
      </c>
    </row>
    <row r="147" s="2" customFormat="1">
      <c r="A147" s="39"/>
      <c r="B147" s="40"/>
      <c r="C147" s="41"/>
      <c r="D147" s="249" t="s">
        <v>153</v>
      </c>
      <c r="E147" s="41"/>
      <c r="F147" s="250" t="s">
        <v>589</v>
      </c>
      <c r="G147" s="41"/>
      <c r="H147" s="41"/>
      <c r="I147" s="146"/>
      <c r="J147" s="41"/>
      <c r="K147" s="41"/>
      <c r="L147" s="45"/>
      <c r="M147" s="251"/>
      <c r="N147" s="252"/>
      <c r="O147" s="92"/>
      <c r="P147" s="92"/>
      <c r="Q147" s="92"/>
      <c r="R147" s="92"/>
      <c r="S147" s="92"/>
      <c r="T147" s="92"/>
      <c r="U147" s="93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153</v>
      </c>
      <c r="AU147" s="18" t="s">
        <v>85</v>
      </c>
    </row>
    <row r="148" s="2" customFormat="1">
      <c r="A148" s="39"/>
      <c r="B148" s="40"/>
      <c r="C148" s="41"/>
      <c r="D148" s="249" t="s">
        <v>250</v>
      </c>
      <c r="E148" s="41"/>
      <c r="F148" s="306" t="s">
        <v>590</v>
      </c>
      <c r="G148" s="41"/>
      <c r="H148" s="41"/>
      <c r="I148" s="146"/>
      <c r="J148" s="41"/>
      <c r="K148" s="41"/>
      <c r="L148" s="45"/>
      <c r="M148" s="307"/>
      <c r="N148" s="308"/>
      <c r="O148" s="309"/>
      <c r="P148" s="309"/>
      <c r="Q148" s="309"/>
      <c r="R148" s="309"/>
      <c r="S148" s="309"/>
      <c r="T148" s="309"/>
      <c r="U148" s="310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250</v>
      </c>
      <c r="AU148" s="18" t="s">
        <v>85</v>
      </c>
    </row>
    <row r="149" s="2" customFormat="1" ht="6.96" customHeight="1">
      <c r="A149" s="39"/>
      <c r="B149" s="67"/>
      <c r="C149" s="68"/>
      <c r="D149" s="68"/>
      <c r="E149" s="68"/>
      <c r="F149" s="68"/>
      <c r="G149" s="68"/>
      <c r="H149" s="68"/>
      <c r="I149" s="185"/>
      <c r="J149" s="68"/>
      <c r="K149" s="68"/>
      <c r="L149" s="45"/>
      <c r="M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</row>
  </sheetData>
  <sheetProtection sheet="1" autoFilter="0" formatColumns="0" formatRows="0" objects="1" scenarios="1" spinCount="100000" saltValue="r7TO+iNRpzuAm1RWNdOf+rd37X8+zuW4FH5z1wH/7JjOatKQ7QZx18EuoKW+xGgVsUhOm7ZjfQvuMAPFuYd3XA==" hashValue="yfP11uc/NBoMoiM/URXFzu4gN5yjdZ31XqFmZoXJLoY2Tz2o/HCP9xD1TPb6I+oNTzQOjQjY/YgHR2FHhJGPQw==" algorithmName="SHA-512" password="CC35"/>
  <autoFilter ref="C120:K148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9"/>
      <c r="C3" s="140"/>
      <c r="D3" s="140"/>
      <c r="E3" s="140"/>
      <c r="F3" s="140"/>
      <c r="G3" s="140"/>
      <c r="H3" s="21"/>
    </row>
    <row r="4" s="1" customFormat="1" ht="24.96" customHeight="1">
      <c r="B4" s="21"/>
      <c r="C4" s="142" t="s">
        <v>591</v>
      </c>
      <c r="H4" s="21"/>
    </row>
    <row r="5" s="1" customFormat="1" ht="12" customHeight="1">
      <c r="B5" s="21"/>
      <c r="C5" s="311" t="s">
        <v>13</v>
      </c>
      <c r="D5" s="153" t="s">
        <v>14</v>
      </c>
      <c r="E5" s="1"/>
      <c r="F5" s="1"/>
      <c r="H5" s="21"/>
    </row>
    <row r="6" s="1" customFormat="1" ht="36.96" customHeight="1">
      <c r="B6" s="21"/>
      <c r="C6" s="312" t="s">
        <v>16</v>
      </c>
      <c r="D6" s="313" t="s">
        <v>17</v>
      </c>
      <c r="E6" s="1"/>
      <c r="F6" s="1"/>
      <c r="H6" s="21"/>
    </row>
    <row r="7" s="1" customFormat="1" ht="16.5" customHeight="1">
      <c r="B7" s="21"/>
      <c r="C7" s="144" t="s">
        <v>22</v>
      </c>
      <c r="D7" s="150" t="str">
        <f>'Rekapitulace stavby'!AN8</f>
        <v>25. 5. 2018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209"/>
      <c r="B9" s="314"/>
      <c r="C9" s="315" t="s">
        <v>56</v>
      </c>
      <c r="D9" s="316" t="s">
        <v>57</v>
      </c>
      <c r="E9" s="316" t="s">
        <v>131</v>
      </c>
      <c r="F9" s="317" t="s">
        <v>592</v>
      </c>
      <c r="G9" s="209"/>
      <c r="H9" s="314"/>
    </row>
    <row r="10" s="2" customFormat="1" ht="26.4" customHeight="1">
      <c r="A10" s="39"/>
      <c r="B10" s="45"/>
      <c r="C10" s="318" t="s">
        <v>593</v>
      </c>
      <c r="D10" s="318" t="s">
        <v>81</v>
      </c>
      <c r="E10" s="39"/>
      <c r="F10" s="39"/>
      <c r="G10" s="39"/>
      <c r="H10" s="45"/>
    </row>
    <row r="11" s="2" customFormat="1" ht="16.8" customHeight="1">
      <c r="A11" s="39"/>
      <c r="B11" s="45"/>
      <c r="C11" s="319" t="s">
        <v>95</v>
      </c>
      <c r="D11" s="320" t="s">
        <v>96</v>
      </c>
      <c r="E11" s="321" t="s">
        <v>97</v>
      </c>
      <c r="F11" s="322">
        <v>4.7859999999999996</v>
      </c>
      <c r="G11" s="39"/>
      <c r="H11" s="45"/>
    </row>
    <row r="12" s="2" customFormat="1" ht="16.8" customHeight="1">
      <c r="A12" s="39"/>
      <c r="B12" s="45"/>
      <c r="C12" s="323" t="s">
        <v>1</v>
      </c>
      <c r="D12" s="323" t="s">
        <v>179</v>
      </c>
      <c r="E12" s="18" t="s">
        <v>1</v>
      </c>
      <c r="F12" s="324">
        <v>0</v>
      </c>
      <c r="G12" s="39"/>
      <c r="H12" s="45"/>
    </row>
    <row r="13" s="2" customFormat="1" ht="16.8" customHeight="1">
      <c r="A13" s="39"/>
      <c r="B13" s="45"/>
      <c r="C13" s="323" t="s">
        <v>95</v>
      </c>
      <c r="D13" s="323" t="s">
        <v>180</v>
      </c>
      <c r="E13" s="18" t="s">
        <v>1</v>
      </c>
      <c r="F13" s="324">
        <v>4.7859999999999996</v>
      </c>
      <c r="G13" s="39"/>
      <c r="H13" s="45"/>
    </row>
    <row r="14" s="2" customFormat="1" ht="16.8" customHeight="1">
      <c r="A14" s="39"/>
      <c r="B14" s="45"/>
      <c r="C14" s="325" t="s">
        <v>594</v>
      </c>
      <c r="D14" s="39"/>
      <c r="E14" s="39"/>
      <c r="F14" s="39"/>
      <c r="G14" s="39"/>
      <c r="H14" s="45"/>
    </row>
    <row r="15" s="2" customFormat="1" ht="16.8" customHeight="1">
      <c r="A15" s="39"/>
      <c r="B15" s="45"/>
      <c r="C15" s="323" t="s">
        <v>175</v>
      </c>
      <c r="D15" s="323" t="s">
        <v>176</v>
      </c>
      <c r="E15" s="18" t="s">
        <v>97</v>
      </c>
      <c r="F15" s="324">
        <v>4.7859999999999996</v>
      </c>
      <c r="G15" s="39"/>
      <c r="H15" s="45"/>
    </row>
    <row r="16" s="2" customFormat="1" ht="16.8" customHeight="1">
      <c r="A16" s="39"/>
      <c r="B16" s="45"/>
      <c r="C16" s="323" t="s">
        <v>182</v>
      </c>
      <c r="D16" s="323" t="s">
        <v>183</v>
      </c>
      <c r="E16" s="18" t="s">
        <v>111</v>
      </c>
      <c r="F16" s="324">
        <v>164.40000000000001</v>
      </c>
      <c r="G16" s="39"/>
      <c r="H16" s="45"/>
    </row>
    <row r="17" s="2" customFormat="1" ht="16.8" customHeight="1">
      <c r="A17" s="39"/>
      <c r="B17" s="45"/>
      <c r="C17" s="323" t="s">
        <v>193</v>
      </c>
      <c r="D17" s="323" t="s">
        <v>194</v>
      </c>
      <c r="E17" s="18" t="s">
        <v>97</v>
      </c>
      <c r="F17" s="324">
        <v>5.2649999999999997</v>
      </c>
      <c r="G17" s="39"/>
      <c r="H17" s="45"/>
    </row>
    <row r="18" s="2" customFormat="1" ht="16.8" customHeight="1">
      <c r="A18" s="39"/>
      <c r="B18" s="45"/>
      <c r="C18" s="319" t="s">
        <v>99</v>
      </c>
      <c r="D18" s="320" t="s">
        <v>100</v>
      </c>
      <c r="E18" s="321" t="s">
        <v>97</v>
      </c>
      <c r="F18" s="322">
        <v>10.4</v>
      </c>
      <c r="G18" s="39"/>
      <c r="H18" s="45"/>
    </row>
    <row r="19" s="2" customFormat="1" ht="16.8" customHeight="1">
      <c r="A19" s="39"/>
      <c r="B19" s="45"/>
      <c r="C19" s="323" t="s">
        <v>1</v>
      </c>
      <c r="D19" s="323" t="s">
        <v>595</v>
      </c>
      <c r="E19" s="18" t="s">
        <v>1</v>
      </c>
      <c r="F19" s="324">
        <v>0</v>
      </c>
      <c r="G19" s="39"/>
      <c r="H19" s="45"/>
    </row>
    <row r="20" s="2" customFormat="1" ht="16.8" customHeight="1">
      <c r="A20" s="39"/>
      <c r="B20" s="45"/>
      <c r="C20" s="323" t="s">
        <v>1</v>
      </c>
      <c r="D20" s="323" t="s">
        <v>596</v>
      </c>
      <c r="E20" s="18" t="s">
        <v>1</v>
      </c>
      <c r="F20" s="324">
        <v>0</v>
      </c>
      <c r="G20" s="39"/>
      <c r="H20" s="45"/>
    </row>
    <row r="21" s="2" customFormat="1" ht="16.8" customHeight="1">
      <c r="A21" s="39"/>
      <c r="B21" s="45"/>
      <c r="C21" s="323" t="s">
        <v>1</v>
      </c>
      <c r="D21" s="323" t="s">
        <v>597</v>
      </c>
      <c r="E21" s="18" t="s">
        <v>1</v>
      </c>
      <c r="F21" s="324">
        <v>2.3999999999999999</v>
      </c>
      <c r="G21" s="39"/>
      <c r="H21" s="45"/>
    </row>
    <row r="22" s="2" customFormat="1" ht="16.8" customHeight="1">
      <c r="A22" s="39"/>
      <c r="B22" s="45"/>
      <c r="C22" s="323" t="s">
        <v>1</v>
      </c>
      <c r="D22" s="323" t="s">
        <v>598</v>
      </c>
      <c r="E22" s="18" t="s">
        <v>1</v>
      </c>
      <c r="F22" s="324">
        <v>0</v>
      </c>
      <c r="G22" s="39"/>
      <c r="H22" s="45"/>
    </row>
    <row r="23" s="2" customFormat="1" ht="16.8" customHeight="1">
      <c r="A23" s="39"/>
      <c r="B23" s="45"/>
      <c r="C23" s="323" t="s">
        <v>1</v>
      </c>
      <c r="D23" s="323" t="s">
        <v>599</v>
      </c>
      <c r="E23" s="18" t="s">
        <v>1</v>
      </c>
      <c r="F23" s="324">
        <v>8</v>
      </c>
      <c r="G23" s="39"/>
      <c r="H23" s="45"/>
    </row>
    <row r="24" s="2" customFormat="1" ht="16.8" customHeight="1">
      <c r="A24" s="39"/>
      <c r="B24" s="45"/>
      <c r="C24" s="323" t="s">
        <v>99</v>
      </c>
      <c r="D24" s="323" t="s">
        <v>190</v>
      </c>
      <c r="E24" s="18" t="s">
        <v>1</v>
      </c>
      <c r="F24" s="324">
        <v>10.4</v>
      </c>
      <c r="G24" s="39"/>
      <c r="H24" s="45"/>
    </row>
    <row r="25" s="2" customFormat="1" ht="16.8" customHeight="1">
      <c r="A25" s="39"/>
      <c r="B25" s="45"/>
      <c r="C25" s="319" t="s">
        <v>103</v>
      </c>
      <c r="D25" s="320" t="s">
        <v>104</v>
      </c>
      <c r="E25" s="321" t="s">
        <v>105</v>
      </c>
      <c r="F25" s="322">
        <v>66</v>
      </c>
      <c r="G25" s="39"/>
      <c r="H25" s="45"/>
    </row>
    <row r="26" s="2" customFormat="1" ht="16.8" customHeight="1">
      <c r="A26" s="39"/>
      <c r="B26" s="45"/>
      <c r="C26" s="323" t="s">
        <v>1</v>
      </c>
      <c r="D26" s="323" t="s">
        <v>271</v>
      </c>
      <c r="E26" s="18" t="s">
        <v>1</v>
      </c>
      <c r="F26" s="324">
        <v>0</v>
      </c>
      <c r="G26" s="39"/>
      <c r="H26" s="45"/>
    </row>
    <row r="27" s="2" customFormat="1" ht="16.8" customHeight="1">
      <c r="A27" s="39"/>
      <c r="B27" s="45"/>
      <c r="C27" s="323" t="s">
        <v>1</v>
      </c>
      <c r="D27" s="323" t="s">
        <v>272</v>
      </c>
      <c r="E27" s="18" t="s">
        <v>1</v>
      </c>
      <c r="F27" s="324">
        <v>39</v>
      </c>
      <c r="G27" s="39"/>
      <c r="H27" s="45"/>
    </row>
    <row r="28" s="2" customFormat="1" ht="16.8" customHeight="1">
      <c r="A28" s="39"/>
      <c r="B28" s="45"/>
      <c r="C28" s="323" t="s">
        <v>1</v>
      </c>
      <c r="D28" s="323" t="s">
        <v>188</v>
      </c>
      <c r="E28" s="18" t="s">
        <v>1</v>
      </c>
      <c r="F28" s="324">
        <v>0</v>
      </c>
      <c r="G28" s="39"/>
      <c r="H28" s="45"/>
    </row>
    <row r="29" s="2" customFormat="1" ht="16.8" customHeight="1">
      <c r="A29" s="39"/>
      <c r="B29" s="45"/>
      <c r="C29" s="323" t="s">
        <v>1</v>
      </c>
      <c r="D29" s="323" t="s">
        <v>273</v>
      </c>
      <c r="E29" s="18" t="s">
        <v>1</v>
      </c>
      <c r="F29" s="324">
        <v>27</v>
      </c>
      <c r="G29" s="39"/>
      <c r="H29" s="45"/>
    </row>
    <row r="30" s="2" customFormat="1" ht="16.8" customHeight="1">
      <c r="A30" s="39"/>
      <c r="B30" s="45"/>
      <c r="C30" s="323" t="s">
        <v>103</v>
      </c>
      <c r="D30" s="323" t="s">
        <v>190</v>
      </c>
      <c r="E30" s="18" t="s">
        <v>1</v>
      </c>
      <c r="F30" s="324">
        <v>66</v>
      </c>
      <c r="G30" s="39"/>
      <c r="H30" s="45"/>
    </row>
    <row r="31" s="2" customFormat="1" ht="16.8" customHeight="1">
      <c r="A31" s="39"/>
      <c r="B31" s="45"/>
      <c r="C31" s="325" t="s">
        <v>594</v>
      </c>
      <c r="D31" s="39"/>
      <c r="E31" s="39"/>
      <c r="F31" s="39"/>
      <c r="G31" s="39"/>
      <c r="H31" s="45"/>
    </row>
    <row r="32" s="2" customFormat="1" ht="16.8" customHeight="1">
      <c r="A32" s="39"/>
      <c r="B32" s="45"/>
      <c r="C32" s="323" t="s">
        <v>267</v>
      </c>
      <c r="D32" s="323" t="s">
        <v>268</v>
      </c>
      <c r="E32" s="18" t="s">
        <v>105</v>
      </c>
      <c r="F32" s="324">
        <v>66</v>
      </c>
      <c r="G32" s="39"/>
      <c r="H32" s="45"/>
    </row>
    <row r="33" s="2" customFormat="1" ht="16.8" customHeight="1">
      <c r="A33" s="39"/>
      <c r="B33" s="45"/>
      <c r="C33" s="323" t="s">
        <v>275</v>
      </c>
      <c r="D33" s="323" t="s">
        <v>276</v>
      </c>
      <c r="E33" s="18" t="s">
        <v>105</v>
      </c>
      <c r="F33" s="324">
        <v>66</v>
      </c>
      <c r="G33" s="39"/>
      <c r="H33" s="45"/>
    </row>
    <row r="34" s="2" customFormat="1" ht="16.8" customHeight="1">
      <c r="A34" s="39"/>
      <c r="B34" s="45"/>
      <c r="C34" s="319" t="s">
        <v>107</v>
      </c>
      <c r="D34" s="320" t="s">
        <v>107</v>
      </c>
      <c r="E34" s="321" t="s">
        <v>97</v>
      </c>
      <c r="F34" s="322">
        <v>3</v>
      </c>
      <c r="G34" s="39"/>
      <c r="H34" s="45"/>
    </row>
    <row r="35" s="2" customFormat="1" ht="16.8" customHeight="1">
      <c r="A35" s="39"/>
      <c r="B35" s="45"/>
      <c r="C35" s="323" t="s">
        <v>1</v>
      </c>
      <c r="D35" s="323" t="s">
        <v>213</v>
      </c>
      <c r="E35" s="18" t="s">
        <v>1</v>
      </c>
      <c r="F35" s="324">
        <v>0</v>
      </c>
      <c r="G35" s="39"/>
      <c r="H35" s="45"/>
    </row>
    <row r="36" s="2" customFormat="1" ht="16.8" customHeight="1">
      <c r="A36" s="39"/>
      <c r="B36" s="45"/>
      <c r="C36" s="323" t="s">
        <v>107</v>
      </c>
      <c r="D36" s="323" t="s">
        <v>214</v>
      </c>
      <c r="E36" s="18" t="s">
        <v>1</v>
      </c>
      <c r="F36" s="324">
        <v>3</v>
      </c>
      <c r="G36" s="39"/>
      <c r="H36" s="45"/>
    </row>
    <row r="37" s="2" customFormat="1" ht="16.8" customHeight="1">
      <c r="A37" s="39"/>
      <c r="B37" s="45"/>
      <c r="C37" s="325" t="s">
        <v>594</v>
      </c>
      <c r="D37" s="39"/>
      <c r="E37" s="39"/>
      <c r="F37" s="39"/>
      <c r="G37" s="39"/>
      <c r="H37" s="45"/>
    </row>
    <row r="38" s="2" customFormat="1" ht="16.8" customHeight="1">
      <c r="A38" s="39"/>
      <c r="B38" s="45"/>
      <c r="C38" s="323" t="s">
        <v>205</v>
      </c>
      <c r="D38" s="323" t="s">
        <v>206</v>
      </c>
      <c r="E38" s="18" t="s">
        <v>97</v>
      </c>
      <c r="F38" s="324">
        <v>68.756</v>
      </c>
      <c r="G38" s="39"/>
      <c r="H38" s="45"/>
    </row>
    <row r="39" s="2" customFormat="1" ht="16.8" customHeight="1">
      <c r="A39" s="39"/>
      <c r="B39" s="45"/>
      <c r="C39" s="323" t="s">
        <v>227</v>
      </c>
      <c r="D39" s="323" t="s">
        <v>228</v>
      </c>
      <c r="E39" s="18" t="s">
        <v>229</v>
      </c>
      <c r="F39" s="324">
        <v>33</v>
      </c>
      <c r="G39" s="39"/>
      <c r="H39" s="45"/>
    </row>
    <row r="40" s="2" customFormat="1" ht="16.8" customHeight="1">
      <c r="A40" s="39"/>
      <c r="B40" s="45"/>
      <c r="C40" s="323" t="s">
        <v>221</v>
      </c>
      <c r="D40" s="323" t="s">
        <v>222</v>
      </c>
      <c r="E40" s="18" t="s">
        <v>223</v>
      </c>
      <c r="F40" s="324">
        <v>5.0099999999999998</v>
      </c>
      <c r="G40" s="39"/>
      <c r="H40" s="45"/>
    </row>
    <row r="41" s="2" customFormat="1" ht="16.8" customHeight="1">
      <c r="A41" s="39"/>
      <c r="B41" s="45"/>
      <c r="C41" s="319" t="s">
        <v>109</v>
      </c>
      <c r="D41" s="320" t="s">
        <v>110</v>
      </c>
      <c r="E41" s="321" t="s">
        <v>111</v>
      </c>
      <c r="F41" s="322">
        <v>164.40000000000001</v>
      </c>
      <c r="G41" s="39"/>
      <c r="H41" s="45"/>
    </row>
    <row r="42" s="2" customFormat="1" ht="16.8" customHeight="1">
      <c r="A42" s="39"/>
      <c r="B42" s="45"/>
      <c r="C42" s="323" t="s">
        <v>1</v>
      </c>
      <c r="D42" s="323" t="s">
        <v>186</v>
      </c>
      <c r="E42" s="18" t="s">
        <v>1</v>
      </c>
      <c r="F42" s="324">
        <v>0</v>
      </c>
      <c r="G42" s="39"/>
      <c r="H42" s="45"/>
    </row>
    <row r="43" s="2" customFormat="1" ht="16.8" customHeight="1">
      <c r="A43" s="39"/>
      <c r="B43" s="45"/>
      <c r="C43" s="323" t="s">
        <v>1</v>
      </c>
      <c r="D43" s="323" t="s">
        <v>187</v>
      </c>
      <c r="E43" s="18" t="s">
        <v>1</v>
      </c>
      <c r="F43" s="324">
        <v>95.719999999999999</v>
      </c>
      <c r="G43" s="39"/>
      <c r="H43" s="45"/>
    </row>
    <row r="44" s="2" customFormat="1" ht="16.8" customHeight="1">
      <c r="A44" s="39"/>
      <c r="B44" s="45"/>
      <c r="C44" s="323" t="s">
        <v>1</v>
      </c>
      <c r="D44" s="323" t="s">
        <v>188</v>
      </c>
      <c r="E44" s="18" t="s">
        <v>1</v>
      </c>
      <c r="F44" s="324">
        <v>0</v>
      </c>
      <c r="G44" s="39"/>
      <c r="H44" s="45"/>
    </row>
    <row r="45" s="2" customFormat="1" ht="16.8" customHeight="1">
      <c r="A45" s="39"/>
      <c r="B45" s="45"/>
      <c r="C45" s="323" t="s">
        <v>1</v>
      </c>
      <c r="D45" s="323" t="s">
        <v>189</v>
      </c>
      <c r="E45" s="18" t="s">
        <v>1</v>
      </c>
      <c r="F45" s="324">
        <v>68.680000000000007</v>
      </c>
      <c r="G45" s="39"/>
      <c r="H45" s="45"/>
    </row>
    <row r="46" s="2" customFormat="1" ht="16.8" customHeight="1">
      <c r="A46" s="39"/>
      <c r="B46" s="45"/>
      <c r="C46" s="323" t="s">
        <v>109</v>
      </c>
      <c r="D46" s="323" t="s">
        <v>190</v>
      </c>
      <c r="E46" s="18" t="s">
        <v>1</v>
      </c>
      <c r="F46" s="324">
        <v>164.40000000000001</v>
      </c>
      <c r="G46" s="39"/>
      <c r="H46" s="45"/>
    </row>
    <row r="47" s="2" customFormat="1" ht="16.8" customHeight="1">
      <c r="A47" s="39"/>
      <c r="B47" s="45"/>
      <c r="C47" s="325" t="s">
        <v>594</v>
      </c>
      <c r="D47" s="39"/>
      <c r="E47" s="39"/>
      <c r="F47" s="39"/>
      <c r="G47" s="39"/>
      <c r="H47" s="45"/>
    </row>
    <row r="48" s="2" customFormat="1" ht="16.8" customHeight="1">
      <c r="A48" s="39"/>
      <c r="B48" s="45"/>
      <c r="C48" s="323" t="s">
        <v>182</v>
      </c>
      <c r="D48" s="323" t="s">
        <v>183</v>
      </c>
      <c r="E48" s="18" t="s">
        <v>111</v>
      </c>
      <c r="F48" s="324">
        <v>164.40000000000001</v>
      </c>
      <c r="G48" s="39"/>
      <c r="H48" s="45"/>
    </row>
    <row r="49" s="2" customFormat="1" ht="16.8" customHeight="1">
      <c r="A49" s="39"/>
      <c r="B49" s="45"/>
      <c r="C49" s="323" t="s">
        <v>200</v>
      </c>
      <c r="D49" s="323" t="s">
        <v>201</v>
      </c>
      <c r="E49" s="18" t="s">
        <v>111</v>
      </c>
      <c r="F49" s="324">
        <v>164.40000000000001</v>
      </c>
      <c r="G49" s="39"/>
      <c r="H49" s="45"/>
    </row>
    <row r="50" s="2" customFormat="1" ht="16.8" customHeight="1">
      <c r="A50" s="39"/>
      <c r="B50" s="45"/>
      <c r="C50" s="319" t="s">
        <v>113</v>
      </c>
      <c r="D50" s="320" t="s">
        <v>114</v>
      </c>
      <c r="E50" s="321" t="s">
        <v>97</v>
      </c>
      <c r="F50" s="322">
        <v>38.283999999999999</v>
      </c>
      <c r="G50" s="39"/>
      <c r="H50" s="45"/>
    </row>
    <row r="51" s="2" customFormat="1" ht="16.8" customHeight="1">
      <c r="A51" s="39"/>
      <c r="B51" s="45"/>
      <c r="C51" s="323" t="s">
        <v>1</v>
      </c>
      <c r="D51" s="323" t="s">
        <v>209</v>
      </c>
      <c r="E51" s="18" t="s">
        <v>1</v>
      </c>
      <c r="F51" s="324">
        <v>0</v>
      </c>
      <c r="G51" s="39"/>
      <c r="H51" s="45"/>
    </row>
    <row r="52" s="2" customFormat="1" ht="16.8" customHeight="1">
      <c r="A52" s="39"/>
      <c r="B52" s="45"/>
      <c r="C52" s="323" t="s">
        <v>1</v>
      </c>
      <c r="D52" s="323" t="s">
        <v>186</v>
      </c>
      <c r="E52" s="18" t="s">
        <v>1</v>
      </c>
      <c r="F52" s="324">
        <v>0</v>
      </c>
      <c r="G52" s="39"/>
      <c r="H52" s="45"/>
    </row>
    <row r="53" s="2" customFormat="1" ht="16.8" customHeight="1">
      <c r="A53" s="39"/>
      <c r="B53" s="45"/>
      <c r="C53" s="323" t="s">
        <v>113</v>
      </c>
      <c r="D53" s="323" t="s">
        <v>210</v>
      </c>
      <c r="E53" s="18" t="s">
        <v>1</v>
      </c>
      <c r="F53" s="324">
        <v>38.283999999999999</v>
      </c>
      <c r="G53" s="39"/>
      <c r="H53" s="45"/>
    </row>
    <row r="54" s="2" customFormat="1" ht="16.8" customHeight="1">
      <c r="A54" s="39"/>
      <c r="B54" s="45"/>
      <c r="C54" s="325" t="s">
        <v>594</v>
      </c>
      <c r="D54" s="39"/>
      <c r="E54" s="39"/>
      <c r="F54" s="39"/>
      <c r="G54" s="39"/>
      <c r="H54" s="45"/>
    </row>
    <row r="55" s="2" customFormat="1" ht="16.8" customHeight="1">
      <c r="A55" s="39"/>
      <c r="B55" s="45"/>
      <c r="C55" s="323" t="s">
        <v>205</v>
      </c>
      <c r="D55" s="323" t="s">
        <v>206</v>
      </c>
      <c r="E55" s="18" t="s">
        <v>97</v>
      </c>
      <c r="F55" s="324">
        <v>68.756</v>
      </c>
      <c r="G55" s="39"/>
      <c r="H55" s="45"/>
    </row>
    <row r="56" s="2" customFormat="1">
      <c r="A56" s="39"/>
      <c r="B56" s="45"/>
      <c r="C56" s="323" t="s">
        <v>170</v>
      </c>
      <c r="D56" s="323" t="s">
        <v>171</v>
      </c>
      <c r="E56" s="18" t="s">
        <v>97</v>
      </c>
      <c r="F56" s="324">
        <v>38.283999999999999</v>
      </c>
      <c r="G56" s="39"/>
      <c r="H56" s="45"/>
    </row>
    <row r="57" s="2" customFormat="1">
      <c r="A57" s="39"/>
      <c r="B57" s="45"/>
      <c r="C57" s="323" t="s">
        <v>234</v>
      </c>
      <c r="D57" s="323" t="s">
        <v>235</v>
      </c>
      <c r="E57" s="18" t="s">
        <v>97</v>
      </c>
      <c r="F57" s="324">
        <v>76.567999999999998</v>
      </c>
      <c r="G57" s="39"/>
      <c r="H57" s="45"/>
    </row>
    <row r="58" s="2" customFormat="1" ht="16.8" customHeight="1">
      <c r="A58" s="39"/>
      <c r="B58" s="45"/>
      <c r="C58" s="323" t="s">
        <v>241</v>
      </c>
      <c r="D58" s="323" t="s">
        <v>242</v>
      </c>
      <c r="E58" s="18" t="s">
        <v>97</v>
      </c>
      <c r="F58" s="324">
        <v>38.283999999999999</v>
      </c>
      <c r="G58" s="39"/>
      <c r="H58" s="45"/>
    </row>
    <row r="59" s="2" customFormat="1" ht="26.4" customHeight="1">
      <c r="A59" s="39"/>
      <c r="B59" s="45"/>
      <c r="C59" s="318" t="s">
        <v>600</v>
      </c>
      <c r="D59" s="318" t="s">
        <v>87</v>
      </c>
      <c r="E59" s="39"/>
      <c r="F59" s="39"/>
      <c r="G59" s="39"/>
      <c r="H59" s="45"/>
    </row>
    <row r="60" s="2" customFormat="1" ht="16.8" customHeight="1">
      <c r="A60" s="39"/>
      <c r="B60" s="45"/>
      <c r="C60" s="319" t="s">
        <v>315</v>
      </c>
      <c r="D60" s="320" t="s">
        <v>316</v>
      </c>
      <c r="E60" s="321" t="s">
        <v>111</v>
      </c>
      <c r="F60" s="322">
        <v>305.80000000000001</v>
      </c>
      <c r="G60" s="39"/>
      <c r="H60" s="45"/>
    </row>
    <row r="61" s="2" customFormat="1" ht="16.8" customHeight="1">
      <c r="A61" s="39"/>
      <c r="B61" s="45"/>
      <c r="C61" s="323" t="s">
        <v>1</v>
      </c>
      <c r="D61" s="323" t="s">
        <v>384</v>
      </c>
      <c r="E61" s="18" t="s">
        <v>1</v>
      </c>
      <c r="F61" s="324">
        <v>0</v>
      </c>
      <c r="G61" s="39"/>
      <c r="H61" s="45"/>
    </row>
    <row r="62" s="2" customFormat="1" ht="16.8" customHeight="1">
      <c r="A62" s="39"/>
      <c r="B62" s="45"/>
      <c r="C62" s="323" t="s">
        <v>1</v>
      </c>
      <c r="D62" s="323" t="s">
        <v>385</v>
      </c>
      <c r="E62" s="18" t="s">
        <v>1</v>
      </c>
      <c r="F62" s="324">
        <v>116</v>
      </c>
      <c r="G62" s="39"/>
      <c r="H62" s="45"/>
    </row>
    <row r="63" s="2" customFormat="1" ht="16.8" customHeight="1">
      <c r="A63" s="39"/>
      <c r="B63" s="45"/>
      <c r="C63" s="323" t="s">
        <v>1</v>
      </c>
      <c r="D63" s="323" t="s">
        <v>386</v>
      </c>
      <c r="E63" s="18" t="s">
        <v>1</v>
      </c>
      <c r="F63" s="324">
        <v>46</v>
      </c>
      <c r="G63" s="39"/>
      <c r="H63" s="45"/>
    </row>
    <row r="64" s="2" customFormat="1" ht="16.8" customHeight="1">
      <c r="A64" s="39"/>
      <c r="B64" s="45"/>
      <c r="C64" s="323" t="s">
        <v>1</v>
      </c>
      <c r="D64" s="323" t="s">
        <v>387</v>
      </c>
      <c r="E64" s="18" t="s">
        <v>1</v>
      </c>
      <c r="F64" s="324">
        <v>29.899999999999999</v>
      </c>
      <c r="G64" s="39"/>
      <c r="H64" s="45"/>
    </row>
    <row r="65" s="2" customFormat="1" ht="16.8" customHeight="1">
      <c r="A65" s="39"/>
      <c r="B65" s="45"/>
      <c r="C65" s="323" t="s">
        <v>1</v>
      </c>
      <c r="D65" s="323" t="s">
        <v>388</v>
      </c>
      <c r="E65" s="18" t="s">
        <v>1</v>
      </c>
      <c r="F65" s="324">
        <v>0</v>
      </c>
      <c r="G65" s="39"/>
      <c r="H65" s="45"/>
    </row>
    <row r="66" s="2" customFormat="1" ht="16.8" customHeight="1">
      <c r="A66" s="39"/>
      <c r="B66" s="45"/>
      <c r="C66" s="323" t="s">
        <v>1</v>
      </c>
      <c r="D66" s="323" t="s">
        <v>389</v>
      </c>
      <c r="E66" s="18" t="s">
        <v>1</v>
      </c>
      <c r="F66" s="324">
        <v>72</v>
      </c>
      <c r="G66" s="39"/>
      <c r="H66" s="45"/>
    </row>
    <row r="67" s="2" customFormat="1" ht="16.8" customHeight="1">
      <c r="A67" s="39"/>
      <c r="B67" s="45"/>
      <c r="C67" s="323" t="s">
        <v>1</v>
      </c>
      <c r="D67" s="323" t="s">
        <v>390</v>
      </c>
      <c r="E67" s="18" t="s">
        <v>1</v>
      </c>
      <c r="F67" s="324">
        <v>12</v>
      </c>
      <c r="G67" s="39"/>
      <c r="H67" s="45"/>
    </row>
    <row r="68" s="2" customFormat="1" ht="16.8" customHeight="1">
      <c r="A68" s="39"/>
      <c r="B68" s="45"/>
      <c r="C68" s="323" t="s">
        <v>1</v>
      </c>
      <c r="D68" s="323" t="s">
        <v>387</v>
      </c>
      <c r="E68" s="18" t="s">
        <v>1</v>
      </c>
      <c r="F68" s="324">
        <v>29.899999999999999</v>
      </c>
      <c r="G68" s="39"/>
      <c r="H68" s="45"/>
    </row>
    <row r="69" s="2" customFormat="1" ht="16.8" customHeight="1">
      <c r="A69" s="39"/>
      <c r="B69" s="45"/>
      <c r="C69" s="323" t="s">
        <v>315</v>
      </c>
      <c r="D69" s="323" t="s">
        <v>190</v>
      </c>
      <c r="E69" s="18" t="s">
        <v>1</v>
      </c>
      <c r="F69" s="324">
        <v>305.80000000000001</v>
      </c>
      <c r="G69" s="39"/>
      <c r="H69" s="45"/>
    </row>
    <row r="70" s="2" customFormat="1" ht="16.8" customHeight="1">
      <c r="A70" s="39"/>
      <c r="B70" s="45"/>
      <c r="C70" s="325" t="s">
        <v>594</v>
      </c>
      <c r="D70" s="39"/>
      <c r="E70" s="39"/>
      <c r="F70" s="39"/>
      <c r="G70" s="39"/>
      <c r="H70" s="45"/>
    </row>
    <row r="71" s="2" customFormat="1" ht="16.8" customHeight="1">
      <c r="A71" s="39"/>
      <c r="B71" s="45"/>
      <c r="C71" s="323" t="s">
        <v>380</v>
      </c>
      <c r="D71" s="323" t="s">
        <v>381</v>
      </c>
      <c r="E71" s="18" t="s">
        <v>111</v>
      </c>
      <c r="F71" s="324">
        <v>305.80000000000001</v>
      </c>
      <c r="G71" s="39"/>
      <c r="H71" s="45"/>
    </row>
    <row r="72" s="2" customFormat="1" ht="16.8" customHeight="1">
      <c r="A72" s="39"/>
      <c r="B72" s="45"/>
      <c r="C72" s="323" t="s">
        <v>391</v>
      </c>
      <c r="D72" s="323" t="s">
        <v>392</v>
      </c>
      <c r="E72" s="18" t="s">
        <v>111</v>
      </c>
      <c r="F72" s="324">
        <v>403</v>
      </c>
      <c r="G72" s="39"/>
      <c r="H72" s="45"/>
    </row>
    <row r="73" s="2" customFormat="1" ht="16.8" customHeight="1">
      <c r="A73" s="39"/>
      <c r="B73" s="45"/>
      <c r="C73" s="319" t="s">
        <v>415</v>
      </c>
      <c r="D73" s="320" t="s">
        <v>416</v>
      </c>
      <c r="E73" s="321" t="s">
        <v>97</v>
      </c>
      <c r="F73" s="322">
        <v>10.560000000000001</v>
      </c>
      <c r="G73" s="39"/>
      <c r="H73" s="45"/>
    </row>
    <row r="74" s="2" customFormat="1" ht="16.8" customHeight="1">
      <c r="A74" s="39"/>
      <c r="B74" s="45"/>
      <c r="C74" s="319" t="s">
        <v>318</v>
      </c>
      <c r="D74" s="320" t="s">
        <v>319</v>
      </c>
      <c r="E74" s="321" t="s">
        <v>111</v>
      </c>
      <c r="F74" s="322">
        <v>403</v>
      </c>
      <c r="G74" s="39"/>
      <c r="H74" s="45"/>
    </row>
    <row r="75" s="2" customFormat="1" ht="16.8" customHeight="1">
      <c r="A75" s="39"/>
      <c r="B75" s="45"/>
      <c r="C75" s="323" t="s">
        <v>1</v>
      </c>
      <c r="D75" s="323" t="s">
        <v>315</v>
      </c>
      <c r="E75" s="18" t="s">
        <v>1</v>
      </c>
      <c r="F75" s="324">
        <v>305.80000000000001</v>
      </c>
      <c r="G75" s="39"/>
      <c r="H75" s="45"/>
    </row>
    <row r="76" s="2" customFormat="1" ht="16.8" customHeight="1">
      <c r="A76" s="39"/>
      <c r="B76" s="45"/>
      <c r="C76" s="323" t="s">
        <v>1</v>
      </c>
      <c r="D76" s="323" t="s">
        <v>395</v>
      </c>
      <c r="E76" s="18" t="s">
        <v>1</v>
      </c>
      <c r="F76" s="324">
        <v>0</v>
      </c>
      <c r="G76" s="39"/>
      <c r="H76" s="45"/>
    </row>
    <row r="77" s="2" customFormat="1" ht="16.8" customHeight="1">
      <c r="A77" s="39"/>
      <c r="B77" s="45"/>
      <c r="C77" s="323" t="s">
        <v>1</v>
      </c>
      <c r="D77" s="323" t="s">
        <v>396</v>
      </c>
      <c r="E77" s="18" t="s">
        <v>1</v>
      </c>
      <c r="F77" s="324">
        <v>54</v>
      </c>
      <c r="G77" s="39"/>
      <c r="H77" s="45"/>
    </row>
    <row r="78" s="2" customFormat="1" ht="16.8" customHeight="1">
      <c r="A78" s="39"/>
      <c r="B78" s="45"/>
      <c r="C78" s="323" t="s">
        <v>1</v>
      </c>
      <c r="D78" s="323" t="s">
        <v>397</v>
      </c>
      <c r="E78" s="18" t="s">
        <v>1</v>
      </c>
      <c r="F78" s="324">
        <v>25.920000000000002</v>
      </c>
      <c r="G78" s="39"/>
      <c r="H78" s="45"/>
    </row>
    <row r="79" s="2" customFormat="1" ht="16.8" customHeight="1">
      <c r="A79" s="39"/>
      <c r="B79" s="45"/>
      <c r="C79" s="323" t="s">
        <v>1</v>
      </c>
      <c r="D79" s="323" t="s">
        <v>398</v>
      </c>
      <c r="E79" s="18" t="s">
        <v>1</v>
      </c>
      <c r="F79" s="324">
        <v>17.280000000000001</v>
      </c>
      <c r="G79" s="39"/>
      <c r="H79" s="45"/>
    </row>
    <row r="80" s="2" customFormat="1" ht="16.8" customHeight="1">
      <c r="A80" s="39"/>
      <c r="B80" s="45"/>
      <c r="C80" s="323" t="s">
        <v>318</v>
      </c>
      <c r="D80" s="323" t="s">
        <v>190</v>
      </c>
      <c r="E80" s="18" t="s">
        <v>1</v>
      </c>
      <c r="F80" s="324">
        <v>403</v>
      </c>
      <c r="G80" s="39"/>
      <c r="H80" s="45"/>
    </row>
    <row r="81" s="2" customFormat="1" ht="16.8" customHeight="1">
      <c r="A81" s="39"/>
      <c r="B81" s="45"/>
      <c r="C81" s="325" t="s">
        <v>594</v>
      </c>
      <c r="D81" s="39"/>
      <c r="E81" s="39"/>
      <c r="F81" s="39"/>
      <c r="G81" s="39"/>
      <c r="H81" s="45"/>
    </row>
    <row r="82" s="2" customFormat="1" ht="16.8" customHeight="1">
      <c r="A82" s="39"/>
      <c r="B82" s="45"/>
      <c r="C82" s="323" t="s">
        <v>391</v>
      </c>
      <c r="D82" s="323" t="s">
        <v>392</v>
      </c>
      <c r="E82" s="18" t="s">
        <v>111</v>
      </c>
      <c r="F82" s="324">
        <v>403</v>
      </c>
      <c r="G82" s="39"/>
      <c r="H82" s="45"/>
    </row>
    <row r="83" s="2" customFormat="1" ht="16.8" customHeight="1">
      <c r="A83" s="39"/>
      <c r="B83" s="45"/>
      <c r="C83" s="323" t="s">
        <v>375</v>
      </c>
      <c r="D83" s="323" t="s">
        <v>376</v>
      </c>
      <c r="E83" s="18" t="s">
        <v>111</v>
      </c>
      <c r="F83" s="324">
        <v>403</v>
      </c>
      <c r="G83" s="39"/>
      <c r="H83" s="45"/>
    </row>
    <row r="84" s="2" customFormat="1" ht="26.4" customHeight="1">
      <c r="A84" s="39"/>
      <c r="B84" s="45"/>
      <c r="C84" s="318" t="s">
        <v>601</v>
      </c>
      <c r="D84" s="318" t="s">
        <v>90</v>
      </c>
      <c r="E84" s="39"/>
      <c r="F84" s="39"/>
      <c r="G84" s="39"/>
      <c r="H84" s="45"/>
    </row>
    <row r="85" s="2" customFormat="1" ht="16.8" customHeight="1">
      <c r="A85" s="39"/>
      <c r="B85" s="45"/>
      <c r="C85" s="319" t="s">
        <v>412</v>
      </c>
      <c r="D85" s="320" t="s">
        <v>413</v>
      </c>
      <c r="E85" s="321" t="s">
        <v>97</v>
      </c>
      <c r="F85" s="322">
        <v>230</v>
      </c>
      <c r="G85" s="39"/>
      <c r="H85" s="45"/>
    </row>
    <row r="86" s="2" customFormat="1" ht="16.8" customHeight="1">
      <c r="A86" s="39"/>
      <c r="B86" s="45"/>
      <c r="C86" s="323" t="s">
        <v>1</v>
      </c>
      <c r="D86" s="323" t="s">
        <v>444</v>
      </c>
      <c r="E86" s="18" t="s">
        <v>1</v>
      </c>
      <c r="F86" s="324">
        <v>0</v>
      </c>
      <c r="G86" s="39"/>
      <c r="H86" s="45"/>
    </row>
    <row r="87" s="2" customFormat="1" ht="16.8" customHeight="1">
      <c r="A87" s="39"/>
      <c r="B87" s="45"/>
      <c r="C87" s="323" t="s">
        <v>412</v>
      </c>
      <c r="D87" s="323" t="s">
        <v>445</v>
      </c>
      <c r="E87" s="18" t="s">
        <v>1</v>
      </c>
      <c r="F87" s="324">
        <v>230</v>
      </c>
      <c r="G87" s="39"/>
      <c r="H87" s="45"/>
    </row>
    <row r="88" s="2" customFormat="1" ht="16.8" customHeight="1">
      <c r="A88" s="39"/>
      <c r="B88" s="45"/>
      <c r="C88" s="325" t="s">
        <v>594</v>
      </c>
      <c r="D88" s="39"/>
      <c r="E88" s="39"/>
      <c r="F88" s="39"/>
      <c r="G88" s="39"/>
      <c r="H88" s="45"/>
    </row>
    <row r="89" s="2" customFormat="1">
      <c r="A89" s="39"/>
      <c r="B89" s="45"/>
      <c r="C89" s="323" t="s">
        <v>234</v>
      </c>
      <c r="D89" s="323" t="s">
        <v>235</v>
      </c>
      <c r="E89" s="18" t="s">
        <v>97</v>
      </c>
      <c r="F89" s="324">
        <v>236.40000000000001</v>
      </c>
      <c r="G89" s="39"/>
      <c r="H89" s="45"/>
    </row>
    <row r="90" s="2" customFormat="1" ht="16.8" customHeight="1">
      <c r="A90" s="39"/>
      <c r="B90" s="45"/>
      <c r="C90" s="323" t="s">
        <v>241</v>
      </c>
      <c r="D90" s="323" t="s">
        <v>242</v>
      </c>
      <c r="E90" s="18" t="s">
        <v>97</v>
      </c>
      <c r="F90" s="324">
        <v>236.40000000000001</v>
      </c>
      <c r="G90" s="39"/>
      <c r="H90" s="45"/>
    </row>
    <row r="91" s="2" customFormat="1" ht="16.8" customHeight="1">
      <c r="A91" s="39"/>
      <c r="B91" s="45"/>
      <c r="C91" s="319" t="s">
        <v>415</v>
      </c>
      <c r="D91" s="320" t="s">
        <v>416</v>
      </c>
      <c r="E91" s="321" t="s">
        <v>97</v>
      </c>
      <c r="F91" s="322">
        <v>10.560000000000001</v>
      </c>
      <c r="G91" s="39"/>
      <c r="H91" s="45"/>
    </row>
    <row r="92" s="2" customFormat="1" ht="16.8" customHeight="1">
      <c r="A92" s="39"/>
      <c r="B92" s="45"/>
      <c r="C92" s="323" t="s">
        <v>1</v>
      </c>
      <c r="D92" s="323" t="s">
        <v>430</v>
      </c>
      <c r="E92" s="18" t="s">
        <v>1</v>
      </c>
      <c r="F92" s="324">
        <v>0</v>
      </c>
      <c r="G92" s="39"/>
      <c r="H92" s="45"/>
    </row>
    <row r="93" s="2" customFormat="1" ht="16.8" customHeight="1">
      <c r="A93" s="39"/>
      <c r="B93" s="45"/>
      <c r="C93" s="323" t="s">
        <v>415</v>
      </c>
      <c r="D93" s="323" t="s">
        <v>431</v>
      </c>
      <c r="E93" s="18" t="s">
        <v>1</v>
      </c>
      <c r="F93" s="324">
        <v>10.560000000000001</v>
      </c>
      <c r="G93" s="39"/>
      <c r="H93" s="45"/>
    </row>
    <row r="94" s="2" customFormat="1" ht="16.8" customHeight="1">
      <c r="A94" s="39"/>
      <c r="B94" s="45"/>
      <c r="C94" s="325" t="s">
        <v>594</v>
      </c>
      <c r="D94" s="39"/>
      <c r="E94" s="39"/>
      <c r="F94" s="39"/>
      <c r="G94" s="39"/>
      <c r="H94" s="45"/>
    </row>
    <row r="95" s="2" customFormat="1" ht="16.8" customHeight="1">
      <c r="A95" s="39"/>
      <c r="B95" s="45"/>
      <c r="C95" s="323" t="s">
        <v>325</v>
      </c>
      <c r="D95" s="323" t="s">
        <v>326</v>
      </c>
      <c r="E95" s="18" t="s">
        <v>97</v>
      </c>
      <c r="F95" s="324">
        <v>383.36000000000001</v>
      </c>
      <c r="G95" s="39"/>
      <c r="H95" s="45"/>
    </row>
    <row r="96" s="2" customFormat="1" ht="16.8" customHeight="1">
      <c r="A96" s="39"/>
      <c r="B96" s="45"/>
      <c r="C96" s="323" t="s">
        <v>340</v>
      </c>
      <c r="D96" s="323" t="s">
        <v>341</v>
      </c>
      <c r="E96" s="18" t="s">
        <v>97</v>
      </c>
      <c r="F96" s="324">
        <v>74.560000000000002</v>
      </c>
      <c r="G96" s="39"/>
      <c r="H96" s="45"/>
    </row>
    <row r="97" s="2" customFormat="1" ht="16.8" customHeight="1">
      <c r="A97" s="39"/>
      <c r="B97" s="45"/>
      <c r="C97" s="319" t="s">
        <v>418</v>
      </c>
      <c r="D97" s="320" t="s">
        <v>419</v>
      </c>
      <c r="E97" s="321" t="s">
        <v>97</v>
      </c>
      <c r="F97" s="322">
        <v>20</v>
      </c>
      <c r="G97" s="39"/>
      <c r="H97" s="45"/>
    </row>
    <row r="98" s="2" customFormat="1" ht="16.8" customHeight="1">
      <c r="A98" s="39"/>
      <c r="B98" s="45"/>
      <c r="C98" s="323" t="s">
        <v>1</v>
      </c>
      <c r="D98" s="323" t="s">
        <v>437</v>
      </c>
      <c r="E98" s="18" t="s">
        <v>1</v>
      </c>
      <c r="F98" s="324">
        <v>0</v>
      </c>
      <c r="G98" s="39"/>
      <c r="H98" s="45"/>
    </row>
    <row r="99" s="2" customFormat="1" ht="16.8" customHeight="1">
      <c r="A99" s="39"/>
      <c r="B99" s="45"/>
      <c r="C99" s="323" t="s">
        <v>1</v>
      </c>
      <c r="D99" s="323" t="s">
        <v>438</v>
      </c>
      <c r="E99" s="18" t="s">
        <v>1</v>
      </c>
      <c r="F99" s="324">
        <v>8</v>
      </c>
      <c r="G99" s="39"/>
      <c r="H99" s="45"/>
    </row>
    <row r="100" s="2" customFormat="1" ht="16.8" customHeight="1">
      <c r="A100" s="39"/>
      <c r="B100" s="45"/>
      <c r="C100" s="323" t="s">
        <v>1</v>
      </c>
      <c r="D100" s="323" t="s">
        <v>439</v>
      </c>
      <c r="E100" s="18" t="s">
        <v>1</v>
      </c>
      <c r="F100" s="324">
        <v>12</v>
      </c>
      <c r="G100" s="39"/>
      <c r="H100" s="45"/>
    </row>
    <row r="101" s="2" customFormat="1" ht="16.8" customHeight="1">
      <c r="A101" s="39"/>
      <c r="B101" s="45"/>
      <c r="C101" s="323" t="s">
        <v>418</v>
      </c>
      <c r="D101" s="323" t="s">
        <v>190</v>
      </c>
      <c r="E101" s="18" t="s">
        <v>1</v>
      </c>
      <c r="F101" s="324">
        <v>20</v>
      </c>
      <c r="G101" s="39"/>
      <c r="H101" s="45"/>
    </row>
    <row r="102" s="2" customFormat="1" ht="16.8" customHeight="1">
      <c r="A102" s="39"/>
      <c r="B102" s="45"/>
      <c r="C102" s="325" t="s">
        <v>594</v>
      </c>
      <c r="D102" s="39"/>
      <c r="E102" s="39"/>
      <c r="F102" s="39"/>
      <c r="G102" s="39"/>
      <c r="H102" s="45"/>
    </row>
    <row r="103" s="2" customFormat="1">
      <c r="A103" s="39"/>
      <c r="B103" s="45"/>
      <c r="C103" s="323" t="s">
        <v>234</v>
      </c>
      <c r="D103" s="323" t="s">
        <v>235</v>
      </c>
      <c r="E103" s="18" t="s">
        <v>97</v>
      </c>
      <c r="F103" s="324">
        <v>236.40000000000001</v>
      </c>
      <c r="G103" s="39"/>
      <c r="H103" s="45"/>
    </row>
    <row r="104" s="2" customFormat="1" ht="16.8" customHeight="1">
      <c r="A104" s="39"/>
      <c r="B104" s="45"/>
      <c r="C104" s="323" t="s">
        <v>241</v>
      </c>
      <c r="D104" s="323" t="s">
        <v>242</v>
      </c>
      <c r="E104" s="18" t="s">
        <v>97</v>
      </c>
      <c r="F104" s="324">
        <v>236.40000000000001</v>
      </c>
      <c r="G104" s="39"/>
      <c r="H104" s="45"/>
    </row>
    <row r="105" s="2" customFormat="1" ht="16.8" customHeight="1">
      <c r="A105" s="39"/>
      <c r="B105" s="45"/>
      <c r="C105" s="319" t="s">
        <v>420</v>
      </c>
      <c r="D105" s="320" t="s">
        <v>421</v>
      </c>
      <c r="E105" s="321" t="s">
        <v>97</v>
      </c>
      <c r="F105" s="322">
        <v>13.6</v>
      </c>
      <c r="G105" s="39"/>
      <c r="H105" s="45"/>
    </row>
    <row r="106" s="2" customFormat="1" ht="16.8" customHeight="1">
      <c r="A106" s="39"/>
      <c r="B106" s="45"/>
      <c r="C106" s="323" t="s">
        <v>1</v>
      </c>
      <c r="D106" s="323" t="s">
        <v>454</v>
      </c>
      <c r="E106" s="18" t="s">
        <v>1</v>
      </c>
      <c r="F106" s="324">
        <v>4</v>
      </c>
      <c r="G106" s="39"/>
      <c r="H106" s="45"/>
    </row>
    <row r="107" s="2" customFormat="1" ht="16.8" customHeight="1">
      <c r="A107" s="39"/>
      <c r="B107" s="45"/>
      <c r="C107" s="323" t="s">
        <v>1</v>
      </c>
      <c r="D107" s="323" t="s">
        <v>455</v>
      </c>
      <c r="E107" s="18" t="s">
        <v>1</v>
      </c>
      <c r="F107" s="324">
        <v>9.5999999999999996</v>
      </c>
      <c r="G107" s="39"/>
      <c r="H107" s="45"/>
    </row>
    <row r="108" s="2" customFormat="1" ht="16.8" customHeight="1">
      <c r="A108" s="39"/>
      <c r="B108" s="45"/>
      <c r="C108" s="323" t="s">
        <v>420</v>
      </c>
      <c r="D108" s="323" t="s">
        <v>190</v>
      </c>
      <c r="E108" s="18" t="s">
        <v>1</v>
      </c>
      <c r="F108" s="324">
        <v>13.6</v>
      </c>
      <c r="G108" s="39"/>
      <c r="H108" s="45"/>
    </row>
    <row r="109" s="2" customFormat="1" ht="16.8" customHeight="1">
      <c r="A109" s="39"/>
      <c r="B109" s="45"/>
      <c r="C109" s="325" t="s">
        <v>594</v>
      </c>
      <c r="D109" s="39"/>
      <c r="E109" s="39"/>
      <c r="F109" s="39"/>
      <c r="G109" s="39"/>
      <c r="H109" s="45"/>
    </row>
    <row r="110" s="2" customFormat="1" ht="16.8" customHeight="1">
      <c r="A110" s="39"/>
      <c r="B110" s="45"/>
      <c r="C110" s="323" t="s">
        <v>449</v>
      </c>
      <c r="D110" s="323" t="s">
        <v>450</v>
      </c>
      <c r="E110" s="18" t="s">
        <v>97</v>
      </c>
      <c r="F110" s="324">
        <v>13.6</v>
      </c>
      <c r="G110" s="39"/>
      <c r="H110" s="45"/>
    </row>
    <row r="111" s="2" customFormat="1">
      <c r="A111" s="39"/>
      <c r="B111" s="45"/>
      <c r="C111" s="323" t="s">
        <v>234</v>
      </c>
      <c r="D111" s="323" t="s">
        <v>235</v>
      </c>
      <c r="E111" s="18" t="s">
        <v>97</v>
      </c>
      <c r="F111" s="324">
        <v>236.40000000000001</v>
      </c>
      <c r="G111" s="39"/>
      <c r="H111" s="45"/>
    </row>
    <row r="112" s="2" customFormat="1" ht="16.8" customHeight="1">
      <c r="A112" s="39"/>
      <c r="B112" s="45"/>
      <c r="C112" s="323" t="s">
        <v>241</v>
      </c>
      <c r="D112" s="323" t="s">
        <v>242</v>
      </c>
      <c r="E112" s="18" t="s">
        <v>97</v>
      </c>
      <c r="F112" s="324">
        <v>236.40000000000001</v>
      </c>
      <c r="G112" s="39"/>
      <c r="H112" s="45"/>
    </row>
    <row r="113" s="2" customFormat="1" ht="7.44" customHeight="1">
      <c r="A113" s="39"/>
      <c r="B113" s="183"/>
      <c r="C113" s="184"/>
      <c r="D113" s="184"/>
      <c r="E113" s="184"/>
      <c r="F113" s="184"/>
      <c r="G113" s="184"/>
      <c r="H113" s="45"/>
    </row>
    <row r="114" s="2" customFormat="1">
      <c r="A114" s="39"/>
      <c r="B114" s="39"/>
      <c r="C114" s="39"/>
      <c r="D114" s="39"/>
      <c r="E114" s="39"/>
      <c r="F114" s="39"/>
      <c r="G114" s="39"/>
      <c r="H114" s="39"/>
    </row>
  </sheetData>
  <sheetProtection sheet="1" formatColumns="0" formatRows="0" objects="1" scenarios="1" spinCount="100000" saltValue="d6dtEo1ZAqFdQd7efpVP/aHRifX13V5qDHyuWD5S2Z4KdofnQMhTUI6QM8WXVJzppeuFFhyjnc1S/sGqOyjF+g==" hashValue="JmFmmDsu46x4CcUAQcbIMgaGdCOKF3Riumhs+TclC9EUEI6Wl3xNJ/jUwt/uiilLyX6gm7R6ejc+xNtNMV7bRQ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Skalnik</dc:creator>
  <cp:lastModifiedBy>Skalnik</cp:lastModifiedBy>
  <dcterms:created xsi:type="dcterms:W3CDTF">2020-06-22T08:19:04Z</dcterms:created>
  <dcterms:modified xsi:type="dcterms:W3CDTF">2020-06-22T08:19:14Z</dcterms:modified>
</cp:coreProperties>
</file>